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750"/>
  </bookViews>
  <sheets>
    <sheet name="Krycí list" sheetId="1" r:id="rId1"/>
    <sheet name="Rekapitulace" sheetId="2" r:id="rId2"/>
    <sheet name="Položky" sheetId="3" r:id="rId3"/>
    <sheet name="Topení" sheetId="4" r:id="rId4"/>
    <sheet name="Elektroinstalace" sheetId="5" r:id="rId5"/>
    <sheet name="VZT" sheetId="6" r:id="rId6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Rekapitulace!$G$38</definedName>
    <definedName name="Dodavka0">Položky!#REF!</definedName>
    <definedName name="HSV">Rekapitulace!$E$38</definedName>
    <definedName name="HSV0">Položky!#REF!</definedName>
    <definedName name="HZS">Rekapitulace!$I$38</definedName>
    <definedName name="HZS0">Položky!#REF!</definedName>
    <definedName name="JKSO">'Krycí list'!$G$2</definedName>
    <definedName name="MJ">'Krycí list'!$G$5</definedName>
    <definedName name="Mont">Rekapitulace!$H$38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Položky!$A$1:$G$1223</definedName>
    <definedName name="_xlnm.Print_Area" localSheetId="1">Rekapitulace!$A$1:$I$52</definedName>
    <definedName name="PocetMJ">'Krycí list'!$G$6</definedName>
    <definedName name="Poznamka">'Krycí list'!$B$37</definedName>
    <definedName name="Projektant">'Krycí list'!$C$8</definedName>
    <definedName name="PSV">Rekapitulace!$F$38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Rekapitulace!$H$51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/>
</workbook>
</file>

<file path=xl/calcChain.xml><?xml version="1.0" encoding="utf-8"?>
<calcChain xmlns="http://schemas.openxmlformats.org/spreadsheetml/2006/main">
  <c r="F18" i="4"/>
  <c r="F16"/>
  <c r="F15"/>
  <c r="F14"/>
  <c r="F13"/>
  <c r="F12"/>
  <c r="F11"/>
  <c r="F1056" i="3"/>
  <c r="G21" i="5"/>
  <c r="J21" s="1"/>
  <c r="G20"/>
  <c r="J20" s="1"/>
  <c r="G19"/>
  <c r="J19" s="1"/>
  <c r="G18"/>
  <c r="J18" s="1"/>
  <c r="G17"/>
  <c r="J17" s="1"/>
  <c r="I16"/>
  <c r="G16"/>
  <c r="J16" s="1"/>
  <c r="I15"/>
  <c r="G15"/>
  <c r="I14"/>
  <c r="G14"/>
  <c r="I13"/>
  <c r="G13"/>
  <c r="I12"/>
  <c r="G12"/>
  <c r="I11"/>
  <c r="G11"/>
  <c r="I10"/>
  <c r="G10"/>
  <c r="J10" s="1"/>
  <c r="I9"/>
  <c r="G9"/>
  <c r="G8"/>
  <c r="J8" s="1"/>
  <c r="G7"/>
  <c r="I26" i="6"/>
  <c r="I25"/>
  <c r="I24"/>
  <c r="I23"/>
  <c r="I22"/>
  <c r="I19"/>
  <c r="I18"/>
  <c r="I17"/>
  <c r="I15"/>
  <c r="I14"/>
  <c r="I13"/>
  <c r="I12"/>
  <c r="I10"/>
  <c r="D21" i="1"/>
  <c r="D20"/>
  <c r="D19"/>
  <c r="D18"/>
  <c r="D17"/>
  <c r="D16"/>
  <c r="D15"/>
  <c r="BE1222" i="3"/>
  <c r="BD1222"/>
  <c r="BC1222"/>
  <c r="BB1222"/>
  <c r="G1222"/>
  <c r="BA1222" s="1"/>
  <c r="BE1221"/>
  <c r="BD1221"/>
  <c r="BC1221"/>
  <c r="BB1221"/>
  <c r="G1221"/>
  <c r="BA1221" s="1"/>
  <c r="BE1220"/>
  <c r="BD1220"/>
  <c r="BC1220"/>
  <c r="BB1220"/>
  <c r="G1220"/>
  <c r="BA1220" s="1"/>
  <c r="BE1219"/>
  <c r="BD1219"/>
  <c r="BC1219"/>
  <c r="BB1219"/>
  <c r="G1219"/>
  <c r="BA1219" s="1"/>
  <c r="BE1218"/>
  <c r="BD1218"/>
  <c r="BC1218"/>
  <c r="BB1218"/>
  <c r="G1218"/>
  <c r="BA1218" s="1"/>
  <c r="BE1217"/>
  <c r="BE1223" s="1"/>
  <c r="I37" i="2" s="1"/>
  <c r="BD1217" i="3"/>
  <c r="BD1223" s="1"/>
  <c r="H37" i="2" s="1"/>
  <c r="BC1217" i="3"/>
  <c r="BC1223" s="1"/>
  <c r="G37" i="2" s="1"/>
  <c r="BB1217" i="3"/>
  <c r="G1217"/>
  <c r="BA1217" s="1"/>
  <c r="BA1223" s="1"/>
  <c r="E37" i="2" s="1"/>
  <c r="B37"/>
  <c r="A37"/>
  <c r="BB1223" i="3"/>
  <c r="F37" i="2" s="1"/>
  <c r="C1223" i="3"/>
  <c r="BE1214"/>
  <c r="BC1214"/>
  <c r="BC1215" s="1"/>
  <c r="G36" i="2" s="1"/>
  <c r="BB1214" i="3"/>
  <c r="BB1215" s="1"/>
  <c r="F36" i="2" s="1"/>
  <c r="BA1214" i="3"/>
  <c r="B36" i="2"/>
  <c r="A36"/>
  <c r="BE1215" i="3"/>
  <c r="I36" i="2" s="1"/>
  <c r="BA1215" i="3"/>
  <c r="E36" i="2" s="1"/>
  <c r="C1215" i="3"/>
  <c r="BE1211"/>
  <c r="BE1212" s="1"/>
  <c r="I35" i="2" s="1"/>
  <c r="BC1211" i="3"/>
  <c r="BC1212" s="1"/>
  <c r="G35" i="2" s="1"/>
  <c r="BB1211" i="3"/>
  <c r="BB1212" s="1"/>
  <c r="F35" i="2" s="1"/>
  <c r="BA1211" i="3"/>
  <c r="BA1212" s="1"/>
  <c r="E35" i="2" s="1"/>
  <c r="B35"/>
  <c r="A35"/>
  <c r="C1212" i="3"/>
  <c r="BE1207"/>
  <c r="BD1207"/>
  <c r="BC1207"/>
  <c r="BA1207"/>
  <c r="G1207"/>
  <c r="BB1207" s="1"/>
  <c r="BE1203"/>
  <c r="BD1203"/>
  <c r="BC1203"/>
  <c r="BA1203"/>
  <c r="G1203"/>
  <c r="BB1203" s="1"/>
  <c r="BE1199"/>
  <c r="BD1199"/>
  <c r="BC1199"/>
  <c r="BA1199"/>
  <c r="G1199"/>
  <c r="BB1199" s="1"/>
  <c r="B34" i="2"/>
  <c r="A34"/>
  <c r="BE1209" i="3"/>
  <c r="I34" i="2" s="1"/>
  <c r="BA1209" i="3"/>
  <c r="E34" i="2" s="1"/>
  <c r="C1209" i="3"/>
  <c r="BE1196"/>
  <c r="BD1196"/>
  <c r="BC1196"/>
  <c r="BA1196"/>
  <c r="G1196"/>
  <c r="BB1196" s="1"/>
  <c r="BE1190"/>
  <c r="BD1190"/>
  <c r="BC1190"/>
  <c r="BA1190"/>
  <c r="G1190"/>
  <c r="BB1190" s="1"/>
  <c r="BE1184"/>
  <c r="BD1184"/>
  <c r="BC1184"/>
  <c r="BC1197" s="1"/>
  <c r="G33" i="2" s="1"/>
  <c r="BA1184" i="3"/>
  <c r="G1184"/>
  <c r="BB1184" s="1"/>
  <c r="BE1181"/>
  <c r="BD1181"/>
  <c r="BD1197" s="1"/>
  <c r="H33" i="2" s="1"/>
  <c r="BC1181" i="3"/>
  <c r="BA1181"/>
  <c r="BA1197" s="1"/>
  <c r="E33" i="2" s="1"/>
  <c r="G1181" i="3"/>
  <c r="BB1181" s="1"/>
  <c r="B33" i="2"/>
  <c r="A33"/>
  <c r="BE1197" i="3"/>
  <c r="I33" i="2" s="1"/>
  <c r="C1197" i="3"/>
  <c r="BE1176"/>
  <c r="BD1176"/>
  <c r="BC1176"/>
  <c r="BA1176"/>
  <c r="G1176"/>
  <c r="BB1176" s="1"/>
  <c r="BE1173"/>
  <c r="BD1173"/>
  <c r="BD1179" s="1"/>
  <c r="H32" i="2" s="1"/>
  <c r="BC1173" i="3"/>
  <c r="BA1173"/>
  <c r="BA1179" s="1"/>
  <c r="E32" i="2" s="1"/>
  <c r="G1173" i="3"/>
  <c r="BB1173" s="1"/>
  <c r="B32" i="2"/>
  <c r="A32"/>
  <c r="BE1179" i="3"/>
  <c r="I32" i="2" s="1"/>
  <c r="C1179" i="3"/>
  <c r="BE1170"/>
  <c r="BD1170"/>
  <c r="BC1170"/>
  <c r="BA1170"/>
  <c r="G1170"/>
  <c r="BB1170" s="1"/>
  <c r="BE1167"/>
  <c r="BD1167"/>
  <c r="BC1167"/>
  <c r="BA1167"/>
  <c r="G1167"/>
  <c r="BB1167" s="1"/>
  <c r="BE1165"/>
  <c r="BD1165"/>
  <c r="BC1165"/>
  <c r="BA1165"/>
  <c r="G1165"/>
  <c r="BB1165" s="1"/>
  <c r="BE1163"/>
  <c r="BD1163"/>
  <c r="BC1163"/>
  <c r="BA1163"/>
  <c r="G1163"/>
  <c r="BB1163" s="1"/>
  <c r="BE1161"/>
  <c r="BD1161"/>
  <c r="BC1161"/>
  <c r="BA1161"/>
  <c r="G1161"/>
  <c r="BB1161" s="1"/>
  <c r="BE1159"/>
  <c r="BD1159"/>
  <c r="BC1159"/>
  <c r="BA1159"/>
  <c r="G1159"/>
  <c r="BB1159" s="1"/>
  <c r="BE1156"/>
  <c r="BD1156"/>
  <c r="BC1156"/>
  <c r="BA1156"/>
  <c r="G1156"/>
  <c r="BB1156" s="1"/>
  <c r="BE1154"/>
  <c r="BD1154"/>
  <c r="BC1154"/>
  <c r="BA1154"/>
  <c r="G1154"/>
  <c r="BB1154" s="1"/>
  <c r="BE1152"/>
  <c r="BD1152"/>
  <c r="BC1152"/>
  <c r="BA1152"/>
  <c r="G1152"/>
  <c r="BB1152" s="1"/>
  <c r="BE1149"/>
  <c r="BD1149"/>
  <c r="BC1149"/>
  <c r="BA1149"/>
  <c r="G1149"/>
  <c r="BB1149" s="1"/>
  <c r="BE1147"/>
  <c r="BD1147"/>
  <c r="BC1147"/>
  <c r="BA1147"/>
  <c r="G1147"/>
  <c r="BB1147" s="1"/>
  <c r="BE1145"/>
  <c r="BD1145"/>
  <c r="BC1145"/>
  <c r="BA1145"/>
  <c r="G1145"/>
  <c r="BB1145" s="1"/>
  <c r="BE1143"/>
  <c r="BD1143"/>
  <c r="BC1143"/>
  <c r="BC1171" s="1"/>
  <c r="G31" i="2" s="1"/>
  <c r="BA1143" i="3"/>
  <c r="G1143"/>
  <c r="BB1143" s="1"/>
  <c r="BE1141"/>
  <c r="BD1141"/>
  <c r="BD1171" s="1"/>
  <c r="H31" i="2" s="1"/>
  <c r="BC1141" i="3"/>
  <c r="BA1141"/>
  <c r="BA1171" s="1"/>
  <c r="E31" i="2" s="1"/>
  <c r="G1141" i="3"/>
  <c r="BB1141" s="1"/>
  <c r="B31" i="2"/>
  <c r="A31"/>
  <c r="BE1171" i="3"/>
  <c r="I31" i="2" s="1"/>
  <c r="C1171" i="3"/>
  <c r="BE1138"/>
  <c r="BD1138"/>
  <c r="BC1138"/>
  <c r="BA1138"/>
  <c r="G1138"/>
  <c r="BB1138" s="1"/>
  <c r="BE1131"/>
  <c r="BD1131"/>
  <c r="BC1131"/>
  <c r="BA1131"/>
  <c r="G1131"/>
  <c r="BB1131" s="1"/>
  <c r="BE1126"/>
  <c r="BD1126"/>
  <c r="BC1126"/>
  <c r="BA1126"/>
  <c r="G1126"/>
  <c r="BB1126" s="1"/>
  <c r="BE1120"/>
  <c r="BD1120"/>
  <c r="BD1139" s="1"/>
  <c r="H30" i="2" s="1"/>
  <c r="BC1120" i="3"/>
  <c r="BA1120"/>
  <c r="BA1139" s="1"/>
  <c r="E30" i="2" s="1"/>
  <c r="G1120" i="3"/>
  <c r="BB1120" s="1"/>
  <c r="B30" i="2"/>
  <c r="A30"/>
  <c r="BE1139" i="3"/>
  <c r="I30" i="2" s="1"/>
  <c r="C1139" i="3"/>
  <c r="BE1117"/>
  <c r="BD1117"/>
  <c r="BC1117"/>
  <c r="BA1117"/>
  <c r="G1117"/>
  <c r="BB1117" s="1"/>
  <c r="BE1115"/>
  <c r="BD1115"/>
  <c r="BC1115"/>
  <c r="BA1115"/>
  <c r="G1115"/>
  <c r="BB1115" s="1"/>
  <c r="BE1113"/>
  <c r="BD1113"/>
  <c r="BC1113"/>
  <c r="BA1113"/>
  <c r="G1113"/>
  <c r="BB1113" s="1"/>
  <c r="BE1111"/>
  <c r="BD1111"/>
  <c r="BC1111"/>
  <c r="BA1111"/>
  <c r="G1111"/>
  <c r="BB1111" s="1"/>
  <c r="BE1108"/>
  <c r="BD1108"/>
  <c r="BC1108"/>
  <c r="BA1108"/>
  <c r="G1108"/>
  <c r="BB1108" s="1"/>
  <c r="BE1106"/>
  <c r="BD1106"/>
  <c r="BC1106"/>
  <c r="BA1106"/>
  <c r="G1106"/>
  <c r="BB1106" s="1"/>
  <c r="BE1104"/>
  <c r="BD1104"/>
  <c r="BC1104"/>
  <c r="BA1104"/>
  <c r="G1104"/>
  <c r="BB1104" s="1"/>
  <c r="BE1100"/>
  <c r="BD1100"/>
  <c r="BC1100"/>
  <c r="BA1100"/>
  <c r="G1100"/>
  <c r="BB1100" s="1"/>
  <c r="BE1098"/>
  <c r="BD1098"/>
  <c r="BC1098"/>
  <c r="BA1098"/>
  <c r="G1098"/>
  <c r="BB1098" s="1"/>
  <c r="BE1096"/>
  <c r="BD1096"/>
  <c r="BC1096"/>
  <c r="BA1096"/>
  <c r="G1096"/>
  <c r="BB1096" s="1"/>
  <c r="BE1094"/>
  <c r="BD1094"/>
  <c r="BC1094"/>
  <c r="BA1094"/>
  <c r="G1094"/>
  <c r="BB1094" s="1"/>
  <c r="BE1092"/>
  <c r="BD1092"/>
  <c r="BD1118" s="1"/>
  <c r="H29" i="2" s="1"/>
  <c r="BC1092" i="3"/>
  <c r="BA1092"/>
  <c r="G1092"/>
  <c r="BB1092" s="1"/>
  <c r="B29" i="2"/>
  <c r="A29"/>
  <c r="BE1118" i="3"/>
  <c r="I29" i="2" s="1"/>
  <c r="C1118" i="3"/>
  <c r="BE1089"/>
  <c r="BD1089"/>
  <c r="BC1089"/>
  <c r="BA1089"/>
  <c r="G1089"/>
  <c r="BB1089" s="1"/>
  <c r="BE1082"/>
  <c r="BD1082"/>
  <c r="BC1082"/>
  <c r="BA1082"/>
  <c r="G1082"/>
  <c r="BB1082" s="1"/>
  <c r="BE1075"/>
  <c r="BE1090" s="1"/>
  <c r="I28" i="2" s="1"/>
  <c r="BD1075" i="3"/>
  <c r="BC1075"/>
  <c r="BC1090" s="1"/>
  <c r="G28" i="2" s="1"/>
  <c r="BA1075" i="3"/>
  <c r="G1075"/>
  <c r="BB1075" s="1"/>
  <c r="BB1090" s="1"/>
  <c r="F28" i="2" s="1"/>
  <c r="B28"/>
  <c r="A28"/>
  <c r="C1090" i="3"/>
  <c r="BE1072"/>
  <c r="BD1072"/>
  <c r="BC1072"/>
  <c r="BA1072"/>
  <c r="G1072"/>
  <c r="BB1072" s="1"/>
  <c r="BE1067"/>
  <c r="BD1067"/>
  <c r="BC1067"/>
  <c r="BA1067"/>
  <c r="G1067"/>
  <c r="BB1067" s="1"/>
  <c r="BE1065"/>
  <c r="BD1065"/>
  <c r="BC1065"/>
  <c r="BA1065"/>
  <c r="G1065"/>
  <c r="BB1065" s="1"/>
  <c r="BE1064"/>
  <c r="BD1064"/>
  <c r="BC1064"/>
  <c r="BA1064"/>
  <c r="G1064"/>
  <c r="BB1064" s="1"/>
  <c r="BE1061"/>
  <c r="BD1061"/>
  <c r="BC1061"/>
  <c r="BA1061"/>
  <c r="G1061"/>
  <c r="BB1061" s="1"/>
  <c r="BE1059"/>
  <c r="BD1059"/>
  <c r="BC1059"/>
  <c r="BA1059"/>
  <c r="G1059"/>
  <c r="BB1059" s="1"/>
  <c r="B27" i="2"/>
  <c r="A27"/>
  <c r="C1073" i="3"/>
  <c r="BE1056"/>
  <c r="BD1056"/>
  <c r="BD1057" s="1"/>
  <c r="H26" i="2" s="1"/>
  <c r="BC1056" i="3"/>
  <c r="BA1056"/>
  <c r="G1056"/>
  <c r="BB1056" s="1"/>
  <c r="BB1057" s="1"/>
  <c r="F26" i="2" s="1"/>
  <c r="B26"/>
  <c r="A26"/>
  <c r="BE1057" i="3"/>
  <c r="I26" i="2" s="1"/>
  <c r="BC1057" i="3"/>
  <c r="G26" i="2" s="1"/>
  <c r="BA1057" i="3"/>
  <c r="E26" i="2" s="1"/>
  <c r="C1057" i="3"/>
  <c r="BE1052"/>
  <c r="BE1054" s="1"/>
  <c r="I25" i="2" s="1"/>
  <c r="BD1052" i="3"/>
  <c r="BD1054" s="1"/>
  <c r="H25" i="2" s="1"/>
  <c r="BC1052" i="3"/>
  <c r="BC1054" s="1"/>
  <c r="G25" i="2" s="1"/>
  <c r="BA1052" i="3"/>
  <c r="G1052"/>
  <c r="BB1052" s="1"/>
  <c r="BB1054" s="1"/>
  <c r="F25" i="2" s="1"/>
  <c r="B25"/>
  <c r="A25"/>
  <c r="BA1054" i="3"/>
  <c r="E25" i="2" s="1"/>
  <c r="C1054" i="3"/>
  <c r="BE1049"/>
  <c r="BD1049"/>
  <c r="BC1049"/>
  <c r="BA1049"/>
  <c r="G1049"/>
  <c r="BB1049" s="1"/>
  <c r="BE1040"/>
  <c r="BD1040"/>
  <c r="BC1040"/>
  <c r="BA1040"/>
  <c r="G1040"/>
  <c r="BB1040" s="1"/>
  <c r="BE1032"/>
  <c r="BD1032"/>
  <c r="BC1032"/>
  <c r="BA1032"/>
  <c r="G1032"/>
  <c r="BB1032" s="1"/>
  <c r="BE1024"/>
  <c r="BD1024"/>
  <c r="BC1024"/>
  <c r="BA1024"/>
  <c r="G1024"/>
  <c r="BB1024" s="1"/>
  <c r="BE1016"/>
  <c r="BD1016"/>
  <c r="BC1016"/>
  <c r="BA1016"/>
  <c r="G1016"/>
  <c r="BB1016" s="1"/>
  <c r="BE1014"/>
  <c r="BD1014"/>
  <c r="BC1014"/>
  <c r="BA1014"/>
  <c r="G1014"/>
  <c r="BB1014" s="1"/>
  <c r="BE1012"/>
  <c r="BD1012"/>
  <c r="BC1012"/>
  <c r="BA1012"/>
  <c r="G1012"/>
  <c r="BB1012" s="1"/>
  <c r="BE1007"/>
  <c r="BD1007"/>
  <c r="BC1007"/>
  <c r="BA1007"/>
  <c r="G1007"/>
  <c r="BB1007" s="1"/>
  <c r="BE1001"/>
  <c r="BD1001"/>
  <c r="BC1001"/>
  <c r="BA1001"/>
  <c r="G1001"/>
  <c r="BB1001" s="1"/>
  <c r="BE995"/>
  <c r="BD995"/>
  <c r="BC995"/>
  <c r="BA995"/>
  <c r="G995"/>
  <c r="BB995" s="1"/>
  <c r="BE990"/>
  <c r="BD990"/>
  <c r="BC990"/>
  <c r="BA990"/>
  <c r="G990"/>
  <c r="BB990" s="1"/>
  <c r="BE974"/>
  <c r="BE1050" s="1"/>
  <c r="I24" i="2" s="1"/>
  <c r="BD974" i="3"/>
  <c r="BC974"/>
  <c r="BA974"/>
  <c r="G974"/>
  <c r="BB974" s="1"/>
  <c r="BB1050" s="1"/>
  <c r="F24" i="2" s="1"/>
  <c r="B24"/>
  <c r="A24"/>
  <c r="C1050" i="3"/>
  <c r="BE971"/>
  <c r="BD971"/>
  <c r="BC971"/>
  <c r="BA971"/>
  <c r="G971"/>
  <c r="BB971" s="1"/>
  <c r="BE969"/>
  <c r="BD969"/>
  <c r="BC969"/>
  <c r="BA969"/>
  <c r="G969"/>
  <c r="BB969" s="1"/>
  <c r="BE954"/>
  <c r="BD954"/>
  <c r="BC954"/>
  <c r="BA954"/>
  <c r="G954"/>
  <c r="BB954" s="1"/>
  <c r="BE952"/>
  <c r="BD952"/>
  <c r="BC952"/>
  <c r="BA952"/>
  <c r="G952"/>
  <c r="BB952" s="1"/>
  <c r="BE947"/>
  <c r="BD947"/>
  <c r="BC947"/>
  <c r="BA947"/>
  <c r="G947"/>
  <c r="BB947" s="1"/>
  <c r="BE938"/>
  <c r="BD938"/>
  <c r="BC938"/>
  <c r="BA938"/>
  <c r="G938"/>
  <c r="BB938" s="1"/>
  <c r="BE930"/>
  <c r="BD930"/>
  <c r="BC930"/>
  <c r="BA930"/>
  <c r="G930"/>
  <c r="BB930" s="1"/>
  <c r="B23" i="2"/>
  <c r="A23"/>
  <c r="C972" i="3"/>
  <c r="BE927"/>
  <c r="BD927"/>
  <c r="BC927"/>
  <c r="BA927"/>
  <c r="G927"/>
  <c r="BB927" s="1"/>
  <c r="BE919"/>
  <c r="BD919"/>
  <c r="BC919"/>
  <c r="BA919"/>
  <c r="G919"/>
  <c r="BB919" s="1"/>
  <c r="BE908"/>
  <c r="BD908"/>
  <c r="BC908"/>
  <c r="BA908"/>
  <c r="G908"/>
  <c r="BB908" s="1"/>
  <c r="BE900"/>
  <c r="BD900"/>
  <c r="BC900"/>
  <c r="BA900"/>
  <c r="G900"/>
  <c r="BB900" s="1"/>
  <c r="BE895"/>
  <c r="BD895"/>
  <c r="BC895"/>
  <c r="BA895"/>
  <c r="G895"/>
  <c r="BB895" s="1"/>
  <c r="BE890"/>
  <c r="BD890"/>
  <c r="BC890"/>
  <c r="BA890"/>
  <c r="G890"/>
  <c r="BB890" s="1"/>
  <c r="BE885"/>
  <c r="BD885"/>
  <c r="BC885"/>
  <c r="BA885"/>
  <c r="G885"/>
  <c r="BB885" s="1"/>
  <c r="BE880"/>
  <c r="BD880"/>
  <c r="BC880"/>
  <c r="BA880"/>
  <c r="G880"/>
  <c r="BB880" s="1"/>
  <c r="BE875"/>
  <c r="BD875"/>
  <c r="BC875"/>
  <c r="BA875"/>
  <c r="G875"/>
  <c r="BB875" s="1"/>
  <c r="BE866"/>
  <c r="BD866"/>
  <c r="BC866"/>
  <c r="BA866"/>
  <c r="G866"/>
  <c r="BB866" s="1"/>
  <c r="BE861"/>
  <c r="BD861"/>
  <c r="BC861"/>
  <c r="BA861"/>
  <c r="G861"/>
  <c r="BB861" s="1"/>
  <c r="BE852"/>
  <c r="BD852"/>
  <c r="BC852"/>
  <c r="BA852"/>
  <c r="G852"/>
  <c r="BB852" s="1"/>
  <c r="BE842"/>
  <c r="BD842"/>
  <c r="BC842"/>
  <c r="BA842"/>
  <c r="G842"/>
  <c r="BB842" s="1"/>
  <c r="BE834"/>
  <c r="BD834"/>
  <c r="BC834"/>
  <c r="BA834"/>
  <c r="G834"/>
  <c r="BB834" s="1"/>
  <c r="BE829"/>
  <c r="BD829"/>
  <c r="BC829"/>
  <c r="BC928" s="1"/>
  <c r="G22" i="2" s="1"/>
  <c r="BA829" i="3"/>
  <c r="G829"/>
  <c r="BB829" s="1"/>
  <c r="BE824"/>
  <c r="BD824"/>
  <c r="BD928" s="1"/>
  <c r="H22" i="2" s="1"/>
  <c r="BC824" i="3"/>
  <c r="BA824"/>
  <c r="G824"/>
  <c r="BB824" s="1"/>
  <c r="B22" i="2"/>
  <c r="A22"/>
  <c r="BE928" i="3"/>
  <c r="I22" i="2" s="1"/>
  <c r="C928" i="3"/>
  <c r="BE821"/>
  <c r="BE822" s="1"/>
  <c r="I21" i="2" s="1"/>
  <c r="BD821" i="3"/>
  <c r="BD822" s="1"/>
  <c r="H21" i="2" s="1"/>
  <c r="BC821" i="3"/>
  <c r="BB821"/>
  <c r="BB822" s="1"/>
  <c r="F21" i="2" s="1"/>
  <c r="G821" i="3"/>
  <c r="BA821" s="1"/>
  <c r="BA822" s="1"/>
  <c r="E21" i="2" s="1"/>
  <c r="B21"/>
  <c r="A21"/>
  <c r="BC822" i="3"/>
  <c r="G21" i="2" s="1"/>
  <c r="C822" i="3"/>
  <c r="BE813"/>
  <c r="BD813"/>
  <c r="BC813"/>
  <c r="BB813"/>
  <c r="G813"/>
  <c r="BA813" s="1"/>
  <c r="BE807"/>
  <c r="BD807"/>
  <c r="BC807"/>
  <c r="BB807"/>
  <c r="G807"/>
  <c r="BA807" s="1"/>
  <c r="BE801"/>
  <c r="BD801"/>
  <c r="BC801"/>
  <c r="BB801"/>
  <c r="G801"/>
  <c r="BA801" s="1"/>
  <c r="BE795"/>
  <c r="BD795"/>
  <c r="BC795"/>
  <c r="BB795"/>
  <c r="G795"/>
  <c r="BA795" s="1"/>
  <c r="B20" i="2"/>
  <c r="A20"/>
  <c r="BE819" i="3"/>
  <c r="I20" i="2" s="1"/>
  <c r="C819" i="3"/>
  <c r="BE790"/>
  <c r="BD790"/>
  <c r="BC790"/>
  <c r="BB790"/>
  <c r="G790"/>
  <c r="BA790" s="1"/>
  <c r="BE784"/>
  <c r="BD784"/>
  <c r="BC784"/>
  <c r="BB784"/>
  <c r="G784"/>
  <c r="BA784" s="1"/>
  <c r="BE781"/>
  <c r="BD781"/>
  <c r="BC781"/>
  <c r="BB781"/>
  <c r="G781"/>
  <c r="BA781" s="1"/>
  <c r="BE775"/>
  <c r="BD775"/>
  <c r="BC775"/>
  <c r="BB775"/>
  <c r="G775"/>
  <c r="BA775" s="1"/>
  <c r="BE772"/>
  <c r="BD772"/>
  <c r="BC772"/>
  <c r="BB772"/>
  <c r="G772"/>
  <c r="BA772" s="1"/>
  <c r="BE764"/>
  <c r="BD764"/>
  <c r="BC764"/>
  <c r="BB764"/>
  <c r="G764"/>
  <c r="BA764" s="1"/>
  <c r="BE761"/>
  <c r="BD761"/>
  <c r="BC761"/>
  <c r="BB761"/>
  <c r="G761"/>
  <c r="BA761" s="1"/>
  <c r="BE749"/>
  <c r="BE793" s="1"/>
  <c r="I19" i="2" s="1"/>
  <c r="BD749" i="3"/>
  <c r="BC749"/>
  <c r="BB749"/>
  <c r="G749"/>
  <c r="BA749" s="1"/>
  <c r="BA793" s="1"/>
  <c r="E19" i="2" s="1"/>
  <c r="B19"/>
  <c r="A19"/>
  <c r="C793" i="3"/>
  <c r="BE700"/>
  <c r="BE747" s="1"/>
  <c r="I18" i="2" s="1"/>
  <c r="BD700" i="3"/>
  <c r="BD747" s="1"/>
  <c r="H18" i="2" s="1"/>
  <c r="BC700" i="3"/>
  <c r="BB700"/>
  <c r="BB747" s="1"/>
  <c r="F18" i="2" s="1"/>
  <c r="G700" i="3"/>
  <c r="BA700" s="1"/>
  <c r="BA747" s="1"/>
  <c r="E18" i="2" s="1"/>
  <c r="B18"/>
  <c r="A18"/>
  <c r="BC747" i="3"/>
  <c r="G18" i="2" s="1"/>
  <c r="C747" i="3"/>
  <c r="BE696"/>
  <c r="BD696"/>
  <c r="BC696"/>
  <c r="BB696"/>
  <c r="G696"/>
  <c r="BA696" s="1"/>
  <c r="BE695"/>
  <c r="BD695"/>
  <c r="BC695"/>
  <c r="BB695"/>
  <c r="G695"/>
  <c r="BA695" s="1"/>
  <c r="BE677"/>
  <c r="BD677"/>
  <c r="BC677"/>
  <c r="BB677"/>
  <c r="G677"/>
  <c r="BA677" s="1"/>
  <c r="BE662"/>
  <c r="BE698" s="1"/>
  <c r="I17" i="2" s="1"/>
  <c r="BD662" i="3"/>
  <c r="BC662"/>
  <c r="BB662"/>
  <c r="G662"/>
  <c r="BA662" s="1"/>
  <c r="B17" i="2"/>
  <c r="A17"/>
  <c r="C698" i="3"/>
  <c r="BE659"/>
  <c r="BD659"/>
  <c r="BC659"/>
  <c r="BB659"/>
  <c r="G659"/>
  <c r="BA659" s="1"/>
  <c r="BE654"/>
  <c r="BE660" s="1"/>
  <c r="I16" i="2" s="1"/>
  <c r="BD654" i="3"/>
  <c r="BC654"/>
  <c r="BC660" s="1"/>
  <c r="G16" i="2" s="1"/>
  <c r="BB654" i="3"/>
  <c r="G654"/>
  <c r="BA654" s="1"/>
  <c r="BA660" s="1"/>
  <c r="E16" i="2" s="1"/>
  <c r="B16"/>
  <c r="A16"/>
  <c r="C660" i="3"/>
  <c r="BE647"/>
  <c r="BE652" s="1"/>
  <c r="I15" i="2" s="1"/>
  <c r="BD647" i="3"/>
  <c r="BD652" s="1"/>
  <c r="H15" i="2" s="1"/>
  <c r="BC647" i="3"/>
  <c r="BB647"/>
  <c r="BB652" s="1"/>
  <c r="F15" i="2" s="1"/>
  <c r="G647" i="3"/>
  <c r="BA647" s="1"/>
  <c r="BA652" s="1"/>
  <c r="E15" i="2" s="1"/>
  <c r="B15"/>
  <c r="A15"/>
  <c r="BC652" i="3"/>
  <c r="G15" i="2" s="1"/>
  <c r="C652" i="3"/>
  <c r="BE637"/>
  <c r="BD637"/>
  <c r="BC637"/>
  <c r="BB637"/>
  <c r="G637"/>
  <c r="BA637" s="1"/>
  <c r="BE622"/>
  <c r="BD622"/>
  <c r="BC622"/>
  <c r="BB622"/>
  <c r="G622"/>
  <c r="BA622" s="1"/>
  <c r="BE614"/>
  <c r="BD614"/>
  <c r="BC614"/>
  <c r="BB614"/>
  <c r="G614"/>
  <c r="BA614" s="1"/>
  <c r="BE599"/>
  <c r="BD599"/>
  <c r="BD645" s="1"/>
  <c r="H14" i="2" s="1"/>
  <c r="BC599" i="3"/>
  <c r="BB599"/>
  <c r="BB645" s="1"/>
  <c r="F14" i="2" s="1"/>
  <c r="G599" i="3"/>
  <c r="BA599" s="1"/>
  <c r="B14" i="2"/>
  <c r="A14"/>
  <c r="BE645" i="3"/>
  <c r="I14" i="2" s="1"/>
  <c r="C645" i="3"/>
  <c r="BE589"/>
  <c r="BD589"/>
  <c r="BC589"/>
  <c r="BB589"/>
  <c r="G589"/>
  <c r="BA589" s="1"/>
  <c r="BE526"/>
  <c r="BD526"/>
  <c r="BC526"/>
  <c r="BB526"/>
  <c r="G526"/>
  <c r="BA526" s="1"/>
  <c r="BE479"/>
  <c r="BD479"/>
  <c r="BC479"/>
  <c r="BB479"/>
  <c r="G479"/>
  <c r="BA479" s="1"/>
  <c r="BE474"/>
  <c r="BD474"/>
  <c r="BC474"/>
  <c r="BB474"/>
  <c r="G474"/>
  <c r="BA474" s="1"/>
  <c r="BE415"/>
  <c r="BD415"/>
  <c r="BC415"/>
  <c r="BB415"/>
  <c r="G415"/>
  <c r="BA415" s="1"/>
  <c r="BE356"/>
  <c r="BD356"/>
  <c r="BC356"/>
  <c r="BB356"/>
  <c r="G356"/>
  <c r="BA356" s="1"/>
  <c r="BE350"/>
  <c r="BD350"/>
  <c r="BC350"/>
  <c r="BB350"/>
  <c r="G350"/>
  <c r="BA350" s="1"/>
  <c r="BE301"/>
  <c r="BD301"/>
  <c r="BC301"/>
  <c r="BB301"/>
  <c r="G301"/>
  <c r="BA301" s="1"/>
  <c r="BE252"/>
  <c r="BD252"/>
  <c r="BC252"/>
  <c r="BB252"/>
  <c r="G252"/>
  <c r="BA252" s="1"/>
  <c r="BE192"/>
  <c r="BD192"/>
  <c r="BC192"/>
  <c r="BB192"/>
  <c r="G192"/>
  <c r="BA192" s="1"/>
  <c r="BE190"/>
  <c r="BD190"/>
  <c r="BC190"/>
  <c r="BB190"/>
  <c r="G190"/>
  <c r="BA190" s="1"/>
  <c r="BE185"/>
  <c r="BD185"/>
  <c r="BC185"/>
  <c r="BB185"/>
  <c r="G185"/>
  <c r="BA185" s="1"/>
  <c r="BE180"/>
  <c r="BD180"/>
  <c r="BC180"/>
  <c r="BB180"/>
  <c r="G180"/>
  <c r="BA180" s="1"/>
  <c r="BE133"/>
  <c r="BD133"/>
  <c r="BC133"/>
  <c r="BB133"/>
  <c r="G133"/>
  <c r="BA133" s="1"/>
  <c r="BE128"/>
  <c r="BD128"/>
  <c r="BC128"/>
  <c r="BB128"/>
  <c r="G128"/>
  <c r="BA128" s="1"/>
  <c r="B13" i="2"/>
  <c r="A13"/>
  <c r="C597" i="3"/>
  <c r="BE124"/>
  <c r="BD124"/>
  <c r="BC124"/>
  <c r="BB124"/>
  <c r="G124"/>
  <c r="BA124" s="1"/>
  <c r="BE122"/>
  <c r="BD122"/>
  <c r="BC122"/>
  <c r="BB122"/>
  <c r="G122"/>
  <c r="BA122" s="1"/>
  <c r="BE119"/>
  <c r="BD119"/>
  <c r="BC119"/>
  <c r="BB119"/>
  <c r="G119"/>
  <c r="BA119" s="1"/>
  <c r="BE110"/>
  <c r="BD110"/>
  <c r="BD126" s="1"/>
  <c r="BC110"/>
  <c r="BB110"/>
  <c r="BB126" s="1"/>
  <c r="F12" i="2" s="1"/>
  <c r="G110" i="3"/>
  <c r="H12" i="2"/>
  <c r="B12"/>
  <c r="A12"/>
  <c r="BC126" i="3"/>
  <c r="G12" i="2" s="1"/>
  <c r="C126" i="3"/>
  <c r="BE103"/>
  <c r="BE108" s="1"/>
  <c r="I11" i="2" s="1"/>
  <c r="BD103" i="3"/>
  <c r="BD108" s="1"/>
  <c r="BC103"/>
  <c r="BC108" s="1"/>
  <c r="G11" i="2" s="1"/>
  <c r="BB103" i="3"/>
  <c r="BB108" s="1"/>
  <c r="G103"/>
  <c r="H11" i="2"/>
  <c r="F11"/>
  <c r="B11"/>
  <c r="A11"/>
  <c r="C108" i="3"/>
  <c r="BE96"/>
  <c r="BD96"/>
  <c r="BD101" s="1"/>
  <c r="BC96"/>
  <c r="BC101" s="1"/>
  <c r="G10" i="2" s="1"/>
  <c r="BB96" i="3"/>
  <c r="BB101" s="1"/>
  <c r="F10" i="2" s="1"/>
  <c r="G96" i="3"/>
  <c r="H10" i="2"/>
  <c r="B10"/>
  <c r="A10"/>
  <c r="BE101" i="3"/>
  <c r="I10" i="2" s="1"/>
  <c r="C101" i="3"/>
  <c r="BE91"/>
  <c r="BD91"/>
  <c r="BC91"/>
  <c r="BB91"/>
  <c r="G91"/>
  <c r="BA91" s="1"/>
  <c r="BE86"/>
  <c r="BD86"/>
  <c r="BC86"/>
  <c r="BB86"/>
  <c r="G86"/>
  <c r="BA86" s="1"/>
  <c r="BE83"/>
  <c r="BD83"/>
  <c r="BC83"/>
  <c r="BB83"/>
  <c r="G83"/>
  <c r="BA83" s="1"/>
  <c r="BE76"/>
  <c r="BD76"/>
  <c r="BC76"/>
  <c r="BC94" s="1"/>
  <c r="G9" i="2" s="1"/>
  <c r="BB76" i="3"/>
  <c r="G76"/>
  <c r="B9" i="2"/>
  <c r="A9"/>
  <c r="C94" i="3"/>
  <c r="BE71"/>
  <c r="BD71"/>
  <c r="BC71"/>
  <c r="BB71"/>
  <c r="G71"/>
  <c r="BA71" s="1"/>
  <c r="BE69"/>
  <c r="BD69"/>
  <c r="BC69"/>
  <c r="BB69"/>
  <c r="G69"/>
  <c r="BA69" s="1"/>
  <c r="BE67"/>
  <c r="BE74" s="1"/>
  <c r="I8" i="2" s="1"/>
  <c r="BD67" i="3"/>
  <c r="BC67"/>
  <c r="BB67"/>
  <c r="G67"/>
  <c r="BA67" s="1"/>
  <c r="BE66"/>
  <c r="BD66"/>
  <c r="BC66"/>
  <c r="BB66"/>
  <c r="G66"/>
  <c r="BA66" s="1"/>
  <c r="BE65"/>
  <c r="BD65"/>
  <c r="BC65"/>
  <c r="BB65"/>
  <c r="G65"/>
  <c r="BA65" s="1"/>
  <c r="BE64"/>
  <c r="BD64"/>
  <c r="BC64"/>
  <c r="BB64"/>
  <c r="G64"/>
  <c r="BA64" s="1"/>
  <c r="BE63"/>
  <c r="BD63"/>
  <c r="BC63"/>
  <c r="BB63"/>
  <c r="G63"/>
  <c r="B8" i="2"/>
  <c r="A8"/>
  <c r="C74" i="3"/>
  <c r="BE56"/>
  <c r="BD56"/>
  <c r="BC56"/>
  <c r="BB56"/>
  <c r="G56"/>
  <c r="BA56" s="1"/>
  <c r="BE54"/>
  <c r="BD54"/>
  <c r="BC54"/>
  <c r="BB54"/>
  <c r="G54"/>
  <c r="BA54" s="1"/>
  <c r="BE49"/>
  <c r="BD49"/>
  <c r="BC49"/>
  <c r="BB49"/>
  <c r="G49"/>
  <c r="BA49" s="1"/>
  <c r="BE43"/>
  <c r="BD43"/>
  <c r="BC43"/>
  <c r="BB43"/>
  <c r="G43"/>
  <c r="BA43" s="1"/>
  <c r="BE37"/>
  <c r="BD37"/>
  <c r="BC37"/>
  <c r="BB37"/>
  <c r="G37"/>
  <c r="BA37" s="1"/>
  <c r="BE31"/>
  <c r="BD31"/>
  <c r="BC31"/>
  <c r="BB31"/>
  <c r="G31"/>
  <c r="BA31" s="1"/>
  <c r="BE26"/>
  <c r="BD26"/>
  <c r="BC26"/>
  <c r="BB26"/>
  <c r="G26"/>
  <c r="BA26" s="1"/>
  <c r="BE20"/>
  <c r="BD20"/>
  <c r="BC20"/>
  <c r="BB20"/>
  <c r="G20"/>
  <c r="BA20" s="1"/>
  <c r="BE15"/>
  <c r="BD15"/>
  <c r="BC15"/>
  <c r="BB15"/>
  <c r="G15"/>
  <c r="BA15" s="1"/>
  <c r="BE8"/>
  <c r="BD8"/>
  <c r="BC8"/>
  <c r="BB8"/>
  <c r="G8"/>
  <c r="BA8" s="1"/>
  <c r="B7" i="2"/>
  <c r="A7"/>
  <c r="C61" i="3"/>
  <c r="E4"/>
  <c r="C4"/>
  <c r="F3"/>
  <c r="C3"/>
  <c r="C2" i="2"/>
  <c r="C1"/>
  <c r="C33" i="1"/>
  <c r="F33" s="1"/>
  <c r="C31"/>
  <c r="C9"/>
  <c r="G7"/>
  <c r="D2"/>
  <c r="C2"/>
  <c r="BE61" i="3" l="1"/>
  <c r="I7" i="2" s="1"/>
  <c r="G61" i="3"/>
  <c r="BC61"/>
  <c r="G7" i="2" s="1"/>
  <c r="BA61" i="3"/>
  <c r="E7" i="2" s="1"/>
  <c r="BB61" i="3"/>
  <c r="F7" i="2" s="1"/>
  <c r="BD61" i="3"/>
  <c r="H7" i="2" s="1"/>
  <c r="BC74" i="3"/>
  <c r="G8" i="2" s="1"/>
  <c r="BE94" i="3"/>
  <c r="I9" i="2" s="1"/>
  <c r="BE126" i="3"/>
  <c r="I12" i="2" s="1"/>
  <c r="BA597" i="3"/>
  <c r="E13" i="2" s="1"/>
  <c r="BB597" i="3"/>
  <c r="F13" i="2" s="1"/>
  <c r="BD597" i="3"/>
  <c r="H13" i="2" s="1"/>
  <c r="BE597" i="3"/>
  <c r="I13" i="2" s="1"/>
  <c r="BC597" i="3"/>
  <c r="G13" i="2" s="1"/>
  <c r="BC645" i="3"/>
  <c r="G14" i="2" s="1"/>
  <c r="BC698" i="3"/>
  <c r="G17" i="2" s="1"/>
  <c r="BB698" i="3"/>
  <c r="F17" i="2" s="1"/>
  <c r="BD698" i="3"/>
  <c r="H17" i="2" s="1"/>
  <c r="BC793" i="3"/>
  <c r="G19" i="2" s="1"/>
  <c r="BB819" i="3"/>
  <c r="F20" i="2" s="1"/>
  <c r="BD819" i="3"/>
  <c r="H20" i="2" s="1"/>
  <c r="BC819" i="3"/>
  <c r="G20" i="2" s="1"/>
  <c r="BA928" i="3"/>
  <c r="E22" i="2" s="1"/>
  <c r="BA972" i="3"/>
  <c r="E23" i="2" s="1"/>
  <c r="BE972" i="3"/>
  <c r="I23" i="2" s="1"/>
  <c r="BD972" i="3"/>
  <c r="H23" i="2" s="1"/>
  <c r="BC972" i="3"/>
  <c r="G23" i="2" s="1"/>
  <c r="BA1050" i="3"/>
  <c r="E24" i="2" s="1"/>
  <c r="BC1050" i="3"/>
  <c r="G24" i="2" s="1"/>
  <c r="BA1073" i="3"/>
  <c r="E27" i="2" s="1"/>
  <c r="BC1073" i="3"/>
  <c r="G27" i="2" s="1"/>
  <c r="BB1073" i="3"/>
  <c r="F27" i="2" s="1"/>
  <c r="BE1073" i="3"/>
  <c r="I27" i="2" s="1"/>
  <c r="BA1090" i="3"/>
  <c r="E28" i="2" s="1"/>
  <c r="BC1118" i="3"/>
  <c r="G29" i="2" s="1"/>
  <c r="BA1118" i="3"/>
  <c r="E29" i="2" s="1"/>
  <c r="BC1139" i="3"/>
  <c r="G30" i="2" s="1"/>
  <c r="BC1179" i="3"/>
  <c r="G32" i="2" s="1"/>
  <c r="BD1209" i="3"/>
  <c r="H34" i="2" s="1"/>
  <c r="BC1209" i="3"/>
  <c r="G34" i="2" s="1"/>
  <c r="J14" i="5"/>
  <c r="J12"/>
  <c r="G22"/>
  <c r="I28" i="6"/>
  <c r="F1214" i="3" s="1"/>
  <c r="G1214" s="1"/>
  <c r="BD1214" s="1"/>
  <c r="BD1215" s="1"/>
  <c r="H36" i="2" s="1"/>
  <c r="BB94" i="3"/>
  <c r="F9" i="2" s="1"/>
  <c r="BD94" i="3"/>
  <c r="H9" i="2" s="1"/>
  <c r="BA645" i="3"/>
  <c r="E14" i="2" s="1"/>
  <c r="BB660" i="3"/>
  <c r="F16" i="2" s="1"/>
  <c r="BD660" i="3"/>
  <c r="H16" i="2" s="1"/>
  <c r="BA698" i="3"/>
  <c r="E17" i="2" s="1"/>
  <c r="BB793" i="3"/>
  <c r="F19" i="2" s="1"/>
  <c r="BD793" i="3"/>
  <c r="H19" i="2" s="1"/>
  <c r="BA819" i="3"/>
  <c r="E20" i="2" s="1"/>
  <c r="BB928" i="3"/>
  <c r="F22" i="2" s="1"/>
  <c r="BB972" i="3"/>
  <c r="F23" i="2" s="1"/>
  <c r="BD1050" i="3"/>
  <c r="H24" i="2" s="1"/>
  <c r="BD1073" i="3"/>
  <c r="H27" i="2" s="1"/>
  <c r="BD1090" i="3"/>
  <c r="H28" i="2" s="1"/>
  <c r="BB1118" i="3"/>
  <c r="F29" i="2" s="1"/>
  <c r="BB1139" i="3"/>
  <c r="F30" i="2" s="1"/>
  <c r="BB1171" i="3"/>
  <c r="F31" i="2" s="1"/>
  <c r="BB1179" i="3"/>
  <c r="F32" i="2" s="1"/>
  <c r="BB1197" i="3"/>
  <c r="F33" i="2" s="1"/>
  <c r="BB1209" i="3"/>
  <c r="F34" i="2" s="1"/>
  <c r="G1223" i="3"/>
  <c r="J7" i="5"/>
  <c r="J9"/>
  <c r="J11"/>
  <c r="J13"/>
  <c r="J15"/>
  <c r="I22"/>
  <c r="BA63" i="3"/>
  <c r="BA74" s="1"/>
  <c r="E8" i="2" s="1"/>
  <c r="G74" i="3"/>
  <c r="BA103"/>
  <c r="BA108" s="1"/>
  <c r="E11" i="2" s="1"/>
  <c r="G108" i="3"/>
  <c r="BA76"/>
  <c r="BA94" s="1"/>
  <c r="E9" i="2" s="1"/>
  <c r="G94" i="3"/>
  <c r="BA96"/>
  <c r="BA101" s="1"/>
  <c r="E10" i="2" s="1"/>
  <c r="G101" i="3"/>
  <c r="BA110"/>
  <c r="BA126" s="1"/>
  <c r="E12" i="2" s="1"/>
  <c r="G126" i="3"/>
  <c r="I38" i="2"/>
  <c r="C21" i="1" s="1"/>
  <c r="BB74" i="3"/>
  <c r="F8" i="2" s="1"/>
  <c r="BD74" i="3"/>
  <c r="H8" i="2" s="1"/>
  <c r="G597" i="3"/>
  <c r="G645"/>
  <c r="G652"/>
  <c r="G660"/>
  <c r="G698"/>
  <c r="G747"/>
  <c r="G793"/>
  <c r="G819"/>
  <c r="G822"/>
  <c r="G928"/>
  <c r="G972"/>
  <c r="G1050"/>
  <c r="G1054"/>
  <c r="G1057"/>
  <c r="G1073"/>
  <c r="G1090"/>
  <c r="G1118"/>
  <c r="G1139"/>
  <c r="G1171"/>
  <c r="G1179"/>
  <c r="G1197"/>
  <c r="G1209"/>
  <c r="G38" i="2" l="1"/>
  <c r="C18" i="1" s="1"/>
  <c r="F38" i="2"/>
  <c r="C16" i="1" s="1"/>
  <c r="J22" i="5"/>
  <c r="F1211" i="3" s="1"/>
  <c r="G1211" s="1"/>
  <c r="BD1211" s="1"/>
  <c r="BD1212" s="1"/>
  <c r="H35" i="2" s="1"/>
  <c r="H38" s="1"/>
  <c r="C17" i="1" s="1"/>
  <c r="G1215" i="3"/>
  <c r="E38" i="2"/>
  <c r="G1212" i="3" l="1"/>
  <c r="G50" i="2"/>
  <c r="I50" s="1"/>
  <c r="G21" i="1" s="1"/>
  <c r="G45" i="2"/>
  <c r="I45" s="1"/>
  <c r="G17" i="1" s="1"/>
  <c r="G43" i="2"/>
  <c r="I43" s="1"/>
  <c r="G47"/>
  <c r="I47" s="1"/>
  <c r="G19" i="1" s="1"/>
  <c r="C15"/>
  <c r="C19" s="1"/>
  <c r="C22" s="1"/>
  <c r="G44" i="2"/>
  <c r="I44" s="1"/>
  <c r="G16" i="1" s="1"/>
  <c r="G46" i="2"/>
  <c r="I46" s="1"/>
  <c r="G18" i="1" s="1"/>
  <c r="G48" i="2"/>
  <c r="I48" s="1"/>
  <c r="G20" i="1" s="1"/>
  <c r="G15"/>
  <c r="H51" i="2" l="1"/>
  <c r="G23" i="1" s="1"/>
  <c r="G22" s="1"/>
  <c r="C23" l="1"/>
  <c r="F30" s="1"/>
  <c r="F31" s="1"/>
  <c r="F34" s="1"/>
</calcChain>
</file>

<file path=xl/sharedStrings.xml><?xml version="1.0" encoding="utf-8"?>
<sst xmlns="http://schemas.openxmlformats.org/spreadsheetml/2006/main" count="2793" uniqueCount="911">
  <si>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</si>
  <si>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</si>
  <si>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</si>
  <si>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</si>
  <si>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</si>
  <si>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</si>
  <si>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</si>
  <si>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</si>
  <si>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</si>
  <si>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</si>
  <si>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</si>
  <si>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</si>
  <si>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</si>
  <si>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</si>
  <si>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</si>
  <si>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</si>
  <si>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</si>
  <si>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</si>
  <si>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</si>
  <si>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</si>
  <si>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</si>
  <si>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</si>
  <si>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</si>
  <si>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</si>
  <si>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</si>
  <si>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</si>
  <si>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</si>
  <si>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</si>
  <si>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</si>
  <si>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</si>
  <si>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</si>
  <si>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</si>
  <si>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</si>
  <si>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</si>
  <si>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</si>
  <si>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</si>
  <si>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</si>
  <si>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</si>
  <si>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</si>
  <si>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</si>
  <si>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</si>
  <si>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</si>
  <si>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</si>
  <si>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</si>
  <si>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</si>
  <si>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</si>
  <si>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</si>
  <si>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</si>
  <si>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</si>
  <si>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</si>
  <si>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</si>
  <si>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</si>
  <si>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</si>
  <si>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</si>
  <si>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</si>
  <si>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</si>
  <si>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</si>
  <si>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</si>
  <si>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</si>
  <si>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</si>
  <si>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</si>
  <si>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</si>
  <si>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</si>
  <si>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</si>
  <si>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</si>
  <si>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</si>
  <si>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</si>
  <si>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</si>
  <si>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</si>
  <si>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</si>
  <si>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</si>
  <si>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</si>
  <si>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</si>
  <si>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</si>
  <si>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</si>
  <si>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</si>
  <si>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</si>
  <si>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ks</t>
  </si>
  <si>
    <t>Celkem za</t>
  </si>
  <si>
    <t>2015/0060</t>
  </si>
  <si>
    <t>MŠ Šimůnkova zateplení pláště objektu</t>
  </si>
  <si>
    <t>01</t>
  </si>
  <si>
    <t>Fasáda</t>
  </si>
  <si>
    <t>100001500R00</t>
  </si>
  <si>
    <t xml:space="preserve">Dočištění stěny základového pasu </t>
  </si>
  <si>
    <t>m2</t>
  </si>
  <si>
    <t>očištění základového zdiva před vyrovnáním podkladu</t>
  </si>
  <si>
    <t>S10:</t>
  </si>
  <si>
    <t>Západní pavilony:  (43,67+9,6+3,9+3,42+3+5,48+4,15+10,5+18,9)*0,8</t>
  </si>
  <si>
    <t>Východní pvilony:  (18,6+12,9+18,94+2,91+18,9+3,9+3,55+9,6+4+17,92)*0,8</t>
  </si>
  <si>
    <t>spojovací chodba:  (19,4+14,98)*0,8</t>
  </si>
  <si>
    <t xml:space="preserve">S10:  </t>
  </si>
  <si>
    <t>113109310R00</t>
  </si>
  <si>
    <t xml:space="preserve">Odstranění podkladu pl.50 m2, bet.prostý tl.10 cm </t>
  </si>
  <si>
    <t>S02:</t>
  </si>
  <si>
    <t>západní pavilon: (0,6*2,5)*0,1*2</t>
  </si>
  <si>
    <t>východní pavilon: (0,6*2,5)*0,1*3</t>
  </si>
  <si>
    <t>spojovací chodba: 0,6*2,5*0,1</t>
  </si>
  <si>
    <t>122207119R00</t>
  </si>
  <si>
    <t xml:space="preserve">Příplatek za lepivost horniny 3 </t>
  </si>
  <si>
    <t>m3</t>
  </si>
  <si>
    <t>139601102R00</t>
  </si>
  <si>
    <t xml:space="preserve">Ruční výkop jam, rýh a šachet v hornině tř. 3 </t>
  </si>
  <si>
    <t>Západní pavilony:  (43,67+9,6+3,9+3,42+3+5,48+4,15+10,5+18,9)*(0,8*0,6)</t>
  </si>
  <si>
    <t>Východní pvilony:  (18,6+12,9+18,94+2,91+18,9+3,9+3,55+9,6+4+17,92)*(0,8*0,6)</t>
  </si>
  <si>
    <t>spojovací chodba:  (19,4+14,98)*(0,8*0,6)</t>
  </si>
  <si>
    <t>162201102R00</t>
  </si>
  <si>
    <t xml:space="preserve">Vodorovné přemístění výkopku z hor.1-4 do 50 m </t>
  </si>
  <si>
    <t>162701105R00</t>
  </si>
  <si>
    <t xml:space="preserve">Vodorovné přemístění výkopku z hor.1-4 do 10000 m </t>
  </si>
  <si>
    <t>167101101R00</t>
  </si>
  <si>
    <t xml:space="preserve">Nakládání výkopku z hor.1-4 v množství do 100 m3 </t>
  </si>
  <si>
    <t>174101101R00</t>
  </si>
  <si>
    <t xml:space="preserve">Zásyp jam, rýh, šachet se zhutněním </t>
  </si>
  <si>
    <t>S01+S02:</t>
  </si>
  <si>
    <t>Západní pavilony:  (43,67+9,6+3,9+3,42+3+5,48+4,15+10,5+18,9)*(0,8*0,5)</t>
  </si>
  <si>
    <t>Východní pvilony:  (18,6+12,9+18,94+2,91+18,9+3,9+3,55+9,6+4+17,92)*(0,8*0,5)</t>
  </si>
  <si>
    <t>spojovací chodba:  (19,4+14,98)*(0,8*0,5)</t>
  </si>
  <si>
    <t>199000002R00</t>
  </si>
  <si>
    <t xml:space="preserve">Poplatek za skládku horniny 1- 4 </t>
  </si>
  <si>
    <t>198,576*2,1</t>
  </si>
  <si>
    <t>58344169</t>
  </si>
  <si>
    <t>Štěrkopísek frakce 16-32 A</t>
  </si>
  <si>
    <t>t</t>
  </si>
  <si>
    <t>11</t>
  </si>
  <si>
    <t>Přípravné a přidružené práce</t>
  </si>
  <si>
    <t>11000112AJ</t>
  </si>
  <si>
    <t xml:space="preserve">Geodetické práce - vytýčení stavby a inžen.sítí </t>
  </si>
  <si>
    <t>soubor</t>
  </si>
  <si>
    <t>11000113AJ</t>
  </si>
  <si>
    <t>Geodetické práce zaměření stavby po dokončení vytv.geometrick.plánu,zanesení do katastru nemovit</t>
  </si>
  <si>
    <t>11000114AJ</t>
  </si>
  <si>
    <t xml:space="preserve">Vyhotovení PD skutečného stavu </t>
  </si>
  <si>
    <t>11000115AJ</t>
  </si>
  <si>
    <t>Zabezpečení a ostraha stavby pocelou dobu trvání stavby</t>
  </si>
  <si>
    <t>110111444</t>
  </si>
  <si>
    <t>Přesun plechových tabulí z líce zdiva na novou zateplenou fasádu</t>
  </si>
  <si>
    <t>01:    2</t>
  </si>
  <si>
    <t>1110000111</t>
  </si>
  <si>
    <t xml:space="preserve">Zakrytí podlah a úklid stavby </t>
  </si>
  <si>
    <t>Zakrytí podlah a závěrečný uklid pro práce spojené s VZT:               1</t>
  </si>
  <si>
    <t>111000447</t>
  </si>
  <si>
    <t>Posun koncových prvků ve stejné poloze z líce zdiva na novou zateplenou fasádu</t>
  </si>
  <si>
    <t>kamery, ovládání světel, domovní tabla se zvonky, světla apod.</t>
  </si>
  <si>
    <t>04:       12</t>
  </si>
  <si>
    <t>2</t>
  </si>
  <si>
    <t>Základy a zvláštní zakládání</t>
  </si>
  <si>
    <t>212752112R00</t>
  </si>
  <si>
    <t xml:space="preserve">Trativody z drenážních trubek, lože, DN 100 mm </t>
  </si>
  <si>
    <t>m</t>
  </si>
  <si>
    <t>Západní pavilony:  (43,67+9,6+3,9+3,42+3+5,48+4,15+10,5+18,9)</t>
  </si>
  <si>
    <t>Východní pvilony:  (18,6+12,9+18,94+2,91+18,9+3,9+3,55+9,6+4+17,92)</t>
  </si>
  <si>
    <t>spojovací chodba:  (19,4+14,98)</t>
  </si>
  <si>
    <t>0</t>
  </si>
  <si>
    <t>213151121R00</t>
  </si>
  <si>
    <t xml:space="preserve">Montáž geotextílie </t>
  </si>
  <si>
    <t xml:space="preserve">zakrytí drenážního systému </t>
  </si>
  <si>
    <t>S01+S02:   (0,6+0,4)*2*248,2</t>
  </si>
  <si>
    <t>273313611R00</t>
  </si>
  <si>
    <t xml:space="preserve">Beton základových desek prostý C 16/20 </t>
  </si>
  <si>
    <t>spojovací chodba: (0,6*2,5)*0,1</t>
  </si>
  <si>
    <t>28697933</t>
  </si>
  <si>
    <t>Geotextilie filtrační 310 g/m2</t>
  </si>
  <si>
    <t>S01+S02:  550</t>
  </si>
  <si>
    <t>3</t>
  </si>
  <si>
    <t>Svislé a kompletní konstrukce</t>
  </si>
  <si>
    <t>317941121R00</t>
  </si>
  <si>
    <t>Osazení ocelových překladů L 50x5 mm,dozdění mezi nosníky a dodávky L 50x5 mm</t>
  </si>
  <si>
    <t>Lvíčata:     0,8*2</t>
  </si>
  <si>
    <t>Sloini:     0,8*2</t>
  </si>
  <si>
    <t>Klokani:      0,8*2</t>
  </si>
  <si>
    <t>Žirafy:     0,8*2</t>
  </si>
  <si>
    <t>5</t>
  </si>
  <si>
    <t>Komunikace</t>
  </si>
  <si>
    <t>564201200U00</t>
  </si>
  <si>
    <t xml:space="preserve">Podklad komunikací štěrkopísku 4 -8 mm tl. 6cm </t>
  </si>
  <si>
    <t>západní pavilon: (0,6*2,5)*2</t>
  </si>
  <si>
    <t>východní pavilon: (0,6*2,5)*3</t>
  </si>
  <si>
    <t>spojovací chodba: 0,6*2,5</t>
  </si>
  <si>
    <t>61</t>
  </si>
  <si>
    <t>Upravy povrchů vnitřní</t>
  </si>
  <si>
    <t>611421331RT2</t>
  </si>
  <si>
    <t>Oprava váp.omítek stropů do 30% plochy - štukových s použitím suché maltové směsi</t>
  </si>
  <si>
    <t>Začištění omítek po Dmtž garnýží:</t>
  </si>
  <si>
    <t>Začátek provozního součtu</t>
  </si>
  <si>
    <t>Lvíčata:    1,5+3,5</t>
  </si>
  <si>
    <t>Sloni:    3,5</t>
  </si>
  <si>
    <t>Berušky:   1,5+3,5</t>
  </si>
  <si>
    <t>Žirafy:   1,5+3,5</t>
  </si>
  <si>
    <t>Konec provozního součtu</t>
  </si>
  <si>
    <t>18,5*1</t>
  </si>
  <si>
    <t>612409991RT2</t>
  </si>
  <si>
    <t>Začištění omítek kolem oken,dveří apod. s použitím suché maltové směsi</t>
  </si>
  <si>
    <t>D1:   2*2+0,8</t>
  </si>
  <si>
    <t>D02:    2,1*2+0,93</t>
  </si>
  <si>
    <t>612421231RT2</t>
  </si>
  <si>
    <t>Oprava vápen.omítek stěn do 10 % pl. - štukových s použitím suché maltové směsi</t>
  </si>
  <si>
    <t>Opravy spojené s pracemi VZT omítky kolem prostupů:    20</t>
  </si>
  <si>
    <t>612421637R00</t>
  </si>
  <si>
    <t xml:space="preserve">Omítka vnitřní zdiva, MVC, štuková </t>
  </si>
  <si>
    <t>Omítky spojené s pracemi VZT kolem nových dveří a prostupů:   20</t>
  </si>
  <si>
    <t>62</t>
  </si>
  <si>
    <t>Úpravy povrchů vnější</t>
  </si>
  <si>
    <t>620472911U00</t>
  </si>
  <si>
    <t xml:space="preserve">Omítka tmel +tkanina </t>
  </si>
  <si>
    <t>S20:</t>
  </si>
  <si>
    <t>Západní pavilony:  (43,67+9,6+3,9+3,42+3+5,48+4,15+10,5+18,9)*0,15</t>
  </si>
  <si>
    <t>Východní pvilony:  (18,6+12,9+18,94+2,91+18,9+3,9+3,55+9,6+4+17,92)*0,15</t>
  </si>
  <si>
    <t>spojovací chodba:  (19,4+14,98)*0,15</t>
  </si>
  <si>
    <t>620991121R00</t>
  </si>
  <si>
    <t xml:space="preserve">Zakrývání výplní vnějších otvorů z lešení </t>
  </si>
  <si>
    <t>S30:</t>
  </si>
  <si>
    <t>odpočty oken 1NP:2,3*3</t>
  </si>
  <si>
    <t>3,1*1,74</t>
  </si>
  <si>
    <t>3*1,16</t>
  </si>
  <si>
    <t>2,28*1,2</t>
  </si>
  <si>
    <t>(1,46*0,96)*10</t>
  </si>
  <si>
    <t>(2,07*2,35)*5</t>
  </si>
  <si>
    <t>2,8*2,35</t>
  </si>
  <si>
    <t>1,43*1,75</t>
  </si>
  <si>
    <t>2,1*0,93</t>
  </si>
  <si>
    <t>(1,46*0,86)*12</t>
  </si>
  <si>
    <t>2,39*1,1</t>
  </si>
  <si>
    <t>(2,09*2,35)*6</t>
  </si>
  <si>
    <t>2NP:(1,46*0,96)*12</t>
  </si>
  <si>
    <t>(2,07*2,35)*8</t>
  </si>
  <si>
    <t>2,3*1,74</t>
  </si>
  <si>
    <t>2,3*3</t>
  </si>
  <si>
    <t>odpočet okna 1 NP:(2,07*2,35)*5</t>
  </si>
  <si>
    <t>(1,46*0,96)*12</t>
  </si>
  <si>
    <t>0,85*0,85</t>
  </si>
  <si>
    <t>(2,06*2,37)*3</t>
  </si>
  <si>
    <t>0,85*0,9</t>
  </si>
  <si>
    <t>3,03*0,87</t>
  </si>
  <si>
    <t>3,05*0,85</t>
  </si>
  <si>
    <t>2,07*2,37</t>
  </si>
  <si>
    <t>0,85*0,88</t>
  </si>
  <si>
    <t>2,96*0,88</t>
  </si>
  <si>
    <t>(2,08*2,37)*3</t>
  </si>
  <si>
    <t>spojovací chodba:</t>
  </si>
  <si>
    <t>(2,83*4,77)*2</t>
  </si>
  <si>
    <t>621016191R00</t>
  </si>
  <si>
    <t>Penetrační nátěr stěn, ,penetrace</t>
  </si>
  <si>
    <t>622252001U00</t>
  </si>
  <si>
    <t xml:space="preserve">Mtž zakládací soklová lišta zateplení </t>
  </si>
  <si>
    <t>622311113R00</t>
  </si>
  <si>
    <t xml:space="preserve">Dilatační profil  fasádní </t>
  </si>
  <si>
    <t>S30:  100</t>
  </si>
  <si>
    <t>622311335RT3</t>
  </si>
  <si>
    <t>Zatepl.systém , fasáda, EPS  plus tl.160 mm s omítkou SilikonTop 3,2 kg/m2</t>
  </si>
  <si>
    <t>Západní pavilony: (4+9,6+3,55)*6,4</t>
  </si>
  <si>
    <t xml:space="preserve"> (14,99+18,99+3,9)*7,3</t>
  </si>
  <si>
    <t xml:space="preserve"> (3,6+10,6)*(7,3-3,8)</t>
  </si>
  <si>
    <t xml:space="preserve"> (10,6-3,9)*(7,3-6,4)</t>
  </si>
  <si>
    <t>(5,45+5,78+4,57)*3,8</t>
  </si>
  <si>
    <t>(18,9+10,5+18,9)*3,8</t>
  </si>
  <si>
    <t>odpočty oken 1NP:-(2,3*3)</t>
  </si>
  <si>
    <t>-(3,1*1,74)</t>
  </si>
  <si>
    <t>-(3*1,16)</t>
  </si>
  <si>
    <t>-(2,28*1,2)</t>
  </si>
  <si>
    <t>-(1,46*0,96)*10</t>
  </si>
  <si>
    <t>-(2,07*2,35)*5</t>
  </si>
  <si>
    <t>-(2,8*2,35)</t>
  </si>
  <si>
    <t>-(1,43*1,75)</t>
  </si>
  <si>
    <t>-(2,1*0,93)</t>
  </si>
  <si>
    <t>-(1,46*0,86)*12</t>
  </si>
  <si>
    <t>-(2,39*1,1)</t>
  </si>
  <si>
    <t>-(2,09*2,35)*6</t>
  </si>
  <si>
    <t>2NP:-(1,46*0,96)*12</t>
  </si>
  <si>
    <t>-(2,07*2,35)*8</t>
  </si>
  <si>
    <t>-(2,3*1,74)</t>
  </si>
  <si>
    <t>-(2,3*3)</t>
  </si>
  <si>
    <t>Východní pvilony:(3+4+9,6+3,55)*6,42</t>
  </si>
  <si>
    <t>(17,92+18,9+3,9)*7,3</t>
  </si>
  <si>
    <t>(10,8-3,9)*(7,3-6,42)</t>
  </si>
  <si>
    <t>(7,3-3,48)*10,8</t>
  </si>
  <si>
    <t>(18,6+12,9+18,6)*3,8</t>
  </si>
  <si>
    <t>12,9*(3,8-3,48)</t>
  </si>
  <si>
    <t>odpočet okna 1 NP:-(2,07*2,35)*5</t>
  </si>
  <si>
    <t>-(1,46*0,96)*12</t>
  </si>
  <si>
    <t>-(0,85*0,85)</t>
  </si>
  <si>
    <t>-(2,06*2,37)*3</t>
  </si>
  <si>
    <t>-(0,85*0,9)</t>
  </si>
  <si>
    <t>-(3,03*0,87)</t>
  </si>
  <si>
    <t>-(3,05*0,85)</t>
  </si>
  <si>
    <t>-(2,07*2,37)</t>
  </si>
  <si>
    <t>-(0,85*0,88)</t>
  </si>
  <si>
    <t>-(2,96*0,88)</t>
  </si>
  <si>
    <t>-(2,08*2,37)*3</t>
  </si>
  <si>
    <t>spojovací chodba:(18,5+14,98+1,9)*3,48</t>
  </si>
  <si>
    <t>odpočet okna:-(2,83*4,77)*2</t>
  </si>
  <si>
    <t>622311353RT3</t>
  </si>
  <si>
    <t>Zatepl.systém, ostění, EPS F plus tl. 30 mm s omítkou SilikonTop 3,2 kg/m2</t>
  </si>
  <si>
    <t>Západní pavilony:</t>
  </si>
  <si>
    <t>odpočty oken 1NP:(2,3*2+3)*0,2</t>
  </si>
  <si>
    <t>(3,1*2+1,74)*0,2</t>
  </si>
  <si>
    <t>(3*2+1,16)*0,2</t>
  </si>
  <si>
    <t>(2,28*2+1,2)*0,2</t>
  </si>
  <si>
    <t>(1,46*2+0,96)*10*0,2</t>
  </si>
  <si>
    <t>(2,07*2+2,35)*5*0,2</t>
  </si>
  <si>
    <t>(2,8*2+2,35)*2</t>
  </si>
  <si>
    <t>(1,43*2+1,75)*0,2</t>
  </si>
  <si>
    <t>(2,1*2+0,93)*0,2</t>
  </si>
  <si>
    <t>(1,46*2+0,86)*12*0,2</t>
  </si>
  <si>
    <t>(2,39*2+1,1)*0,2</t>
  </si>
  <si>
    <t>(2,09*2+2,35)*6*0,2</t>
  </si>
  <si>
    <t>2NP:(1,46*2+0,96)*12*0,2</t>
  </si>
  <si>
    <t>(2,07*2+2,35)*8*0,2</t>
  </si>
  <si>
    <t>(2,8*2+2,35)*0,2</t>
  </si>
  <si>
    <t>(2,3*2+1,74)*0,2</t>
  </si>
  <si>
    <t>(2,3*2+3)*0,2</t>
  </si>
  <si>
    <t>Východní pvilony:</t>
  </si>
  <si>
    <t>odpočet okna 1 NP:(2,07*2+2,35)*5*0,2</t>
  </si>
  <si>
    <t>(1,46*2+0,96)*12*0,2</t>
  </si>
  <si>
    <t>(0,85*2+0,85)*0,2</t>
  </si>
  <si>
    <t>(2,06*2+2,37)*3*0,2</t>
  </si>
  <si>
    <t>(0,85*2+0,9)*0,2</t>
  </si>
  <si>
    <t>(3,03*2+0,87)*0,2</t>
  </si>
  <si>
    <t>(3,05*2+0,85)*0,2</t>
  </si>
  <si>
    <t>(2,07*2+2,37)*0,2</t>
  </si>
  <si>
    <t>(0,85*2+0,88)*0,2</t>
  </si>
  <si>
    <t>(2,96*2+0,88)*0,2</t>
  </si>
  <si>
    <t>(2,08*2+2,37)*3*0,2</t>
  </si>
  <si>
    <t>odpočet okna:(2,83*2+4,77)*2*0,2</t>
  </si>
  <si>
    <t>622311564R00</t>
  </si>
  <si>
    <t xml:space="preserve">Zateplovací systém , parapet, XPS tl. 40 mm </t>
  </si>
  <si>
    <t>odpočty oken 1NP:3*0,2</t>
  </si>
  <si>
    <t>1,74*0,2</t>
  </si>
  <si>
    <t>1,16*0,2</t>
  </si>
  <si>
    <t>1,2*0,2</t>
  </si>
  <si>
    <t>(0,96*10)*0,2</t>
  </si>
  <si>
    <t>(2,35*5)*0,2</t>
  </si>
  <si>
    <t>2,35*0,22</t>
  </si>
  <si>
    <t>1,75*0,2</t>
  </si>
  <si>
    <t>0,93*0,2</t>
  </si>
  <si>
    <t>12*0,2</t>
  </si>
  <si>
    <t>1,1*0,2</t>
  </si>
  <si>
    <t>(2,35*6)*0,2</t>
  </si>
  <si>
    <t>2NP:(0,96*12)*0,2</t>
  </si>
  <si>
    <t>(2,35*8)*0,2</t>
  </si>
  <si>
    <t>22,35*0,2</t>
  </si>
  <si>
    <t>2,35*0,2</t>
  </si>
  <si>
    <t>3*0,2</t>
  </si>
  <si>
    <t>622421121R00</t>
  </si>
  <si>
    <t xml:space="preserve">Omítka vnější stěn, MC, hrubá zatřená </t>
  </si>
  <si>
    <t>Vyrovnání podkladu:</t>
  </si>
  <si>
    <t>622422111R00</t>
  </si>
  <si>
    <t xml:space="preserve">vyspravení, vyrovnání a penetrace podkladu </t>
  </si>
  <si>
    <t>622422231R00</t>
  </si>
  <si>
    <t xml:space="preserve">Oprava vnějších omítek vápen. drásan. II. do 10 % </t>
  </si>
  <si>
    <t>622432112</t>
  </si>
  <si>
    <t xml:space="preserve">Omítka  soklová marmolit jemnozrnná </t>
  </si>
  <si>
    <t>622473187RT2</t>
  </si>
  <si>
    <t>Příplatek za okenní lištu (APU) - montáž včetně dodávky lišty</t>
  </si>
  <si>
    <t>odpočty oken 1NP:2,3*2+3</t>
  </si>
  <si>
    <t>3,1*2+1,74</t>
  </si>
  <si>
    <t>3*2+1,16</t>
  </si>
  <si>
    <t>2,28*2+1,2</t>
  </si>
  <si>
    <t>(1,46*2+0,96)*10</t>
  </si>
  <si>
    <t>(2,07*2+2,35)*5</t>
  </si>
  <si>
    <t>1,43*2+1,75</t>
  </si>
  <si>
    <t>2,1*2+0,93</t>
  </si>
  <si>
    <t>(1,46*2+0,86)*12</t>
  </si>
  <si>
    <t>2,39*2+1,1</t>
  </si>
  <si>
    <t>(2,09*2+2,35)*6</t>
  </si>
  <si>
    <t>2NP:(1,46*2+0,96)*12</t>
  </si>
  <si>
    <t>(2,07*2+2,35)*8</t>
  </si>
  <si>
    <t>2,8*2+2,35</t>
  </si>
  <si>
    <t>2,3*2+1,74</t>
  </si>
  <si>
    <t>2,3*2+3</t>
  </si>
  <si>
    <t>odpočet okna 1 NP:(2,07*2+2,35)*5</t>
  </si>
  <si>
    <t>(1,46*2+0,96)*12</t>
  </si>
  <si>
    <t>0,85*2+0,85</t>
  </si>
  <si>
    <t>(2,06*2+2,37)*3</t>
  </si>
  <si>
    <t>0,85*2+0,9</t>
  </si>
  <si>
    <t>3,03*2+0,87</t>
  </si>
  <si>
    <t>3,05*2+0,85</t>
  </si>
  <si>
    <t>2,07*2+2,37</t>
  </si>
  <si>
    <t>0,85*2+0,88</t>
  </si>
  <si>
    <t>2,96*2+0,88</t>
  </si>
  <si>
    <t>(2,08*2+2,37)*3</t>
  </si>
  <si>
    <t>629995101U00</t>
  </si>
  <si>
    <t xml:space="preserve">Očištění vně povrch omytí tlak voda </t>
  </si>
  <si>
    <t>553420164</t>
  </si>
  <si>
    <t>Lišta zakládací 501116 AL 1,0 163 mm l=2 m</t>
  </si>
  <si>
    <t>248,22*1,05</t>
  </si>
  <si>
    <t>63</t>
  </si>
  <si>
    <t>Podlahy a podlahové konstrukce</t>
  </si>
  <si>
    <t>631312611R00</t>
  </si>
  <si>
    <t xml:space="preserve">Mazanina betonová tl. 5 - 8 cm C 16/20 </t>
  </si>
  <si>
    <t>9*0,07</t>
  </si>
  <si>
    <t>S100:</t>
  </si>
  <si>
    <t>Západní pavilony:(9*3,06)+(3*0,4)+(18,3*9,9)+(4,99*5,62)+(10,88*18,3)</t>
  </si>
  <si>
    <t>Východní pvilony:(9*3,06)+(9*0,4)+(9,9*18,3)+(13,28*18,3)</t>
  </si>
  <si>
    <t>spojovací chodba:(37,4*1,9)+(18,5*0,5)</t>
  </si>
  <si>
    <t>972,7018*0,05</t>
  </si>
  <si>
    <t>631319171R00</t>
  </si>
  <si>
    <t xml:space="preserve">Příplatek za stržení povrchu mazaniny </t>
  </si>
  <si>
    <t>631361921RT2</t>
  </si>
  <si>
    <t>Výztuž mazanin svařovanou sítí průměr drátu  5,0, oka 100/100 mm</t>
  </si>
  <si>
    <t>9*0,003113</t>
  </si>
  <si>
    <t>972,7018*0,003113</t>
  </si>
  <si>
    <t>637111111U00</t>
  </si>
  <si>
    <t xml:space="preserve">Okapový chodník říční valouny tl 4cm </t>
  </si>
  <si>
    <t>S01:</t>
  </si>
  <si>
    <t>Západní pavilony:  43,67+9,6+3,9+3,42+3+5,48+4,15+10,5+18,9</t>
  </si>
  <si>
    <t>Východní pvilony:  18,6+12,9+18,94+2,91+18,9+3,9+3,55+9,6+4+17,92</t>
  </si>
  <si>
    <t>spojovací chodba:  19,4+14,98</t>
  </si>
  <si>
    <t>248,22*0,5</t>
  </si>
  <si>
    <t>64</t>
  </si>
  <si>
    <t>Výplně otvorů</t>
  </si>
  <si>
    <t>642944121RU4</t>
  </si>
  <si>
    <t>Osazení ocelových zárubní dodatečně do 2,5 m2 včetně dodávky zárubně  80x197x16 cm</t>
  </si>
  <si>
    <t>kus</t>
  </si>
  <si>
    <t>Lvíčata:     1</t>
  </si>
  <si>
    <t>Sloni:     1</t>
  </si>
  <si>
    <t>Klokani:     1</t>
  </si>
  <si>
    <t>Žirafy:     1</t>
  </si>
  <si>
    <t>91</t>
  </si>
  <si>
    <t>Doplňující práce na komunikaci</t>
  </si>
  <si>
    <t>916331111U00</t>
  </si>
  <si>
    <t xml:space="preserve">Osaz zahradní obrubník beton -opěra </t>
  </si>
  <si>
    <t>59217337</t>
  </si>
  <si>
    <t>Obrubník zahradní ABO 5-20 500/50/250 mm</t>
  </si>
  <si>
    <t>94</t>
  </si>
  <si>
    <t>Lešení a stavební výtahy</t>
  </si>
  <si>
    <t>941941031RT4</t>
  </si>
  <si>
    <t>Montáž lešení leh.řad.s podlahami,š.do 1 m, H 10 m lešení SPRINT</t>
  </si>
  <si>
    <t>Západní pavilony: (4+10,6+3,55)*6,4</t>
  </si>
  <si>
    <t xml:space="preserve"> (14,99+19,99+3,9)*7,3</t>
  </si>
  <si>
    <t xml:space="preserve"> (3,6+11,6)*(7,3-3,8)</t>
  </si>
  <si>
    <t xml:space="preserve"> (11,6-3,9)*(7,3-6,4)</t>
  </si>
  <si>
    <t>(5,45+6,78+4,57)*3,8</t>
  </si>
  <si>
    <t>(18,9+11,5+18,9)*3,8</t>
  </si>
  <si>
    <t>Východní pvilony:(3+4+10,6+3,55)*6,42</t>
  </si>
  <si>
    <t>(18,92+19,9+3,9)*7,3</t>
  </si>
  <si>
    <t>(11,8-3,9)*(7,3-6,42)</t>
  </si>
  <si>
    <t>(7,3-3,48)*11,8</t>
  </si>
  <si>
    <t>(18,6+13,9+18,6)*3,8</t>
  </si>
  <si>
    <t>13,9*(3,8-3,48)</t>
  </si>
  <si>
    <t>941941192RT4</t>
  </si>
  <si>
    <t>Příplatek za každý měsíc použití lešení k pol.1032 lešení systémové</t>
  </si>
  <si>
    <t>1532,7114*2</t>
  </si>
  <si>
    <t>941941831RT4</t>
  </si>
  <si>
    <t>Demontáž lešení leh.řad.s podlahami,š.1 m, H 10 m lešení</t>
  </si>
  <si>
    <t>941955002R00</t>
  </si>
  <si>
    <t xml:space="preserve">Lešení lehké pomocné, výška podlahy do 1,9 m </t>
  </si>
  <si>
    <t>200</t>
  </si>
  <si>
    <t>95</t>
  </si>
  <si>
    <t>Dokončovací konstrukce na pozemních stavbách</t>
  </si>
  <si>
    <t>952901110R00</t>
  </si>
  <si>
    <t xml:space="preserve">Čištění mytím vnějších ploch oken a dveří </t>
  </si>
  <si>
    <t>96</t>
  </si>
  <si>
    <t>Bourání konstrukcí</t>
  </si>
  <si>
    <t>965043321RT1</t>
  </si>
  <si>
    <t xml:space="preserve">Bourání podkladů bet., potěr, do tl, 10 cm, </t>
  </si>
  <si>
    <t>Komunikace u vstupů do budovy:</t>
  </si>
  <si>
    <t>stávající skldba střechy:</t>
  </si>
  <si>
    <t>972,7018*0,06</t>
  </si>
  <si>
    <t>965048150R00</t>
  </si>
  <si>
    <t xml:space="preserve">Dočištění povrchu po vybourání dlažeb, tmel do 50% </t>
  </si>
  <si>
    <t>D1:    3</t>
  </si>
  <si>
    <t>D02:   0,93*3</t>
  </si>
  <si>
    <t>965049111RT1</t>
  </si>
  <si>
    <t>Příplatek, bourání mazanin se svař. síťí tl. 10 cm jednostranná výztuž svařovanou sítí</t>
  </si>
  <si>
    <t>965081213U00</t>
  </si>
  <si>
    <t xml:space="preserve">Bour dlažd keram tl -10 mm &gt;1m2 </t>
  </si>
  <si>
    <t>968061125R00</t>
  </si>
  <si>
    <t xml:space="preserve">Vyvěšení dřevěných dveřních křídel pl. do 2 m2 </t>
  </si>
  <si>
    <t>Berušky:     1</t>
  </si>
  <si>
    <t>968071112R00</t>
  </si>
  <si>
    <t xml:space="preserve">Vyvěšení, zavěšení kovových křídel oken pl. 1,5 m2 </t>
  </si>
  <si>
    <t>spojovací chodba:     1</t>
  </si>
  <si>
    <t>dveře ředitelny:     1</t>
  </si>
  <si>
    <t>968072455</t>
  </si>
  <si>
    <t xml:space="preserve">Vybourání kovových dveřních zárubní pl. do 2 m2 </t>
  </si>
  <si>
    <t>Lvíčata:     0,8*1,97</t>
  </si>
  <si>
    <t>Sloni:     0,8*1,97</t>
  </si>
  <si>
    <t>Klokani:     0,8*1,97</t>
  </si>
  <si>
    <t>Berušky:     0,8*1,97</t>
  </si>
  <si>
    <t>Žirafy:    0,8*1,97</t>
  </si>
  <si>
    <t>968072456R00</t>
  </si>
  <si>
    <t xml:space="preserve">Vybourání kovových dveřních zárubní pl. nad 2 m2 </t>
  </si>
  <si>
    <t>spojovací chodba:     2,12*1</t>
  </si>
  <si>
    <t>dveře ředitelny:     0,9*2,1</t>
  </si>
  <si>
    <t>97</t>
  </si>
  <si>
    <t>Prorážení otvorů</t>
  </si>
  <si>
    <t>970041300R00</t>
  </si>
  <si>
    <t xml:space="preserve">Vrtání jádrové do prostého betonu do D 300 mm </t>
  </si>
  <si>
    <t>Lvíčata:   0,3+0,4+0,4</t>
  </si>
  <si>
    <t>Sloni:   0,3+0,4+0,4</t>
  </si>
  <si>
    <t>Klokani:   0,3+0,4+0,4</t>
  </si>
  <si>
    <t>Berušky:   0,3+0,4+0,4</t>
  </si>
  <si>
    <t>Žirafy:  0,3+0,4+0,4</t>
  </si>
  <si>
    <t>970043300R00</t>
  </si>
  <si>
    <t xml:space="preserve">Příp. za jádr. vrt. ve výšce nad 1,5m </t>
  </si>
  <si>
    <t>970044030R00</t>
  </si>
  <si>
    <t xml:space="preserve">Příp. za jádr. vrt. vodor. ve stěně B d 30 mm </t>
  </si>
  <si>
    <t>971033441R00</t>
  </si>
  <si>
    <t xml:space="preserve">Vybourání otv. zeď cihel. pl.0,25 m2, tl.30cm, MVC </t>
  </si>
  <si>
    <t>99</t>
  </si>
  <si>
    <t>Staveništní přesun hmot</t>
  </si>
  <si>
    <t>998011001R00</t>
  </si>
  <si>
    <t xml:space="preserve">Přesun hmot pro budovy zděné výšky do 6 m </t>
  </si>
  <si>
    <t>711</t>
  </si>
  <si>
    <t>Izolace proti vodě</t>
  </si>
  <si>
    <t>711111001RZ2</t>
  </si>
  <si>
    <t>Izolace proti vlhkosti vodor. nátěr ALP za studena 1x nátěr - včetně dodávky penetračního laku ALP-M</t>
  </si>
  <si>
    <t>711112001RZ1</t>
  </si>
  <si>
    <t>Izolace proti vlhkosti svis. nátěr ALP, za studena 1x nátěr - včetně dodávky asfaltového laku</t>
  </si>
  <si>
    <t>Západní pavilony:(9+3,06)+(18,3+9,9)+(4,99+5,62)+(10,88+18,3)</t>
  </si>
  <si>
    <t>Východní pvilony:(9+3,06)+(9,9+18,3)+(13,28+18,3)</t>
  </si>
  <si>
    <t>spojovací chodba:(37,4+1,9)</t>
  </si>
  <si>
    <t>191,19*2*0,3</t>
  </si>
  <si>
    <t>711112022</t>
  </si>
  <si>
    <t>penetrační nátěr bezrozpouštědlový pružný 1x nátěr - včetně dodávky penetrace</t>
  </si>
  <si>
    <t>711112051U00</t>
  </si>
  <si>
    <t xml:space="preserve">Izolace dvousložková živičná HI stěrka tl. 2 mm </t>
  </si>
  <si>
    <t>711132101R00</t>
  </si>
  <si>
    <t xml:space="preserve">Izolace svislá Mtž geotextílie </t>
  </si>
  <si>
    <t>711132311R00</t>
  </si>
  <si>
    <t xml:space="preserve">Prov. izolace nopovou fólií svisle, vč.uchyc.prvků </t>
  </si>
  <si>
    <t>711140101R00</t>
  </si>
  <si>
    <t xml:space="preserve">Odstr.izolace proti vlhk.vodor. pásy přitav.,1vrst </t>
  </si>
  <si>
    <t>711141559RT1</t>
  </si>
  <si>
    <t>Izolace proti vlhk. vodorovná pásy přitavením 1 vrstva - materiál ve specifikaci</t>
  </si>
  <si>
    <t>711141559RY1</t>
  </si>
  <si>
    <t>Izolace proti vlhk. vodorovná pásy přitavením 1 vrstva - včetně dod.materiálu</t>
  </si>
  <si>
    <t>711212231R00</t>
  </si>
  <si>
    <t xml:space="preserve">Těsnicí pás do spoje podlaha - stěna </t>
  </si>
  <si>
    <t>západní pavilon: 2,5*2</t>
  </si>
  <si>
    <t>východní pavilon: 2,5*3</t>
  </si>
  <si>
    <t>spojovací chodba: 2,5</t>
  </si>
  <si>
    <t>771313313RT1</t>
  </si>
  <si>
    <t xml:space="preserve">Drenážní rohož </t>
  </si>
  <si>
    <t>28323115</t>
  </si>
  <si>
    <t>Fólie nopová  N8 tl. 0,6 mm š. 1000 mm</t>
  </si>
  <si>
    <t xml:space="preserve">S10+S20:  </t>
  </si>
  <si>
    <t>Západní pavilony:  (43,67+9,6+3,9+3,42+3+5,48+4,15+10,5+18,9)*0,95</t>
  </si>
  <si>
    <t>Východní pvilony:  (18,6+12,9+18,94+2,91+18,9+3,9+3,55+9,6+4+17,92)*0,95</t>
  </si>
  <si>
    <t>spojovací chodba:  (19,4+14,98)*0,95</t>
  </si>
  <si>
    <t xml:space="preserve">  235,809*1,2</t>
  </si>
  <si>
    <t>62832911</t>
  </si>
  <si>
    <t>Pás asfaltovaný modifikovaný s hliníkovou   3,7 mm</t>
  </si>
  <si>
    <t>1163,8918*1,15</t>
  </si>
  <si>
    <t>67390503</t>
  </si>
  <si>
    <t>Geotextilie   2x50 m</t>
  </si>
  <si>
    <t>198,576*1,2</t>
  </si>
  <si>
    <t>998711201R00</t>
  </si>
  <si>
    <t xml:space="preserve">Přesun hmot pro izolace proti vodě, výšky do 6 m </t>
  </si>
  <si>
    <t>712</t>
  </si>
  <si>
    <t>Živičné krytiny</t>
  </si>
  <si>
    <t>622141125R00</t>
  </si>
  <si>
    <t>Mtž spádový klín lepený, na lepidlo  z minerální vlny</t>
  </si>
  <si>
    <t>191,19*2*2</t>
  </si>
  <si>
    <t>712300831</t>
  </si>
  <si>
    <t>Odstranění živičné krytiny střech do 10° 1vrstvé z ploch jednotlivě nad 20 m2</t>
  </si>
  <si>
    <t>stávající skldba střechy pod pískovým zásypem:</t>
  </si>
  <si>
    <t>stávající skldba střechy pod bet.mazaninou:</t>
  </si>
  <si>
    <t>712300831RT3</t>
  </si>
  <si>
    <t>stávající skladba střechy :</t>
  </si>
  <si>
    <t>Západní pavilony: (9,6*3,86)+(3,6*0,4)+(19,1*10,3)+(19,1*10,3)+(5,6*6,2)</t>
  </si>
  <si>
    <t>Východní pvilony:(9,6*4,1)+(4,1*0,4)+(19,1*10,3)+(19,1*12,9)</t>
  </si>
  <si>
    <t>spojovací chodba:(37,41*2,2)+(18,5*0,5)</t>
  </si>
  <si>
    <t>712300951R00</t>
  </si>
  <si>
    <t xml:space="preserve">Oprava boulí na krytin.střech do 10°, pásy přitav. </t>
  </si>
  <si>
    <t>S110:  18,94*3,45</t>
  </si>
  <si>
    <t>712341559RV1</t>
  </si>
  <si>
    <t>Povlaková krytina střech do 10°, NAIP přitavením 1 vrstva - včetně dodávky SBS pásu s pos.tl 5,2 mm</t>
  </si>
  <si>
    <t>Izolace na atice pod oplechováním:    326*0,4</t>
  </si>
  <si>
    <t>S100 - svislá izolace na atice:</t>
  </si>
  <si>
    <t>191,19*0,4</t>
  </si>
  <si>
    <t>vodorovná izolace střechy:</t>
  </si>
  <si>
    <t>S110: 18,94*3,45</t>
  </si>
  <si>
    <t>28375988</t>
  </si>
  <si>
    <t>klín spádový  š.50x50 mm</t>
  </si>
  <si>
    <t>S100:  764,12*1,1</t>
  </si>
  <si>
    <t>998712202R00</t>
  </si>
  <si>
    <t xml:space="preserve">Přesun hmot pro povlakové krytiny, výšky do 12 m </t>
  </si>
  <si>
    <t>713</t>
  </si>
  <si>
    <t>Izolace tepelné</t>
  </si>
  <si>
    <t>713131131R00</t>
  </si>
  <si>
    <t xml:space="preserve">Izolace tepelná stěn lepením </t>
  </si>
  <si>
    <t>S100 - atika:</t>
  </si>
  <si>
    <t>713140861U00</t>
  </si>
  <si>
    <t xml:space="preserve">Odstraň nadstřech polystyr -50mm </t>
  </si>
  <si>
    <t>713141125R00</t>
  </si>
  <si>
    <t xml:space="preserve">Izolace tepelná střech, desky, na lepidlo PUR </t>
  </si>
  <si>
    <t>atika horní vodorovná hrana: 326*0,3</t>
  </si>
  <si>
    <t>713141311R00</t>
  </si>
  <si>
    <t xml:space="preserve">Izolace tepelná střech, EPS s asf. pásem, na kotvy </t>
  </si>
  <si>
    <t>713190811R00</t>
  </si>
  <si>
    <t>Odstranění tepelné izolace, pískový zásyp tl. do 5 cm</t>
  </si>
  <si>
    <t>713212109</t>
  </si>
  <si>
    <t xml:space="preserve">penetrace podklasu, vyrovnání stávajících EPS dese </t>
  </si>
  <si>
    <t>283754621</t>
  </si>
  <si>
    <t>Deska polystyrenová XPS   50mm</t>
  </si>
  <si>
    <t>S110:  (18,94*3,45)*1,1</t>
  </si>
  <si>
    <t>28375464</t>
  </si>
  <si>
    <t>Deska polystyrenová XPS  100mm</t>
  </si>
  <si>
    <t>S10+S20:</t>
  </si>
  <si>
    <t xml:space="preserve">  235,809*1,05</t>
  </si>
  <si>
    <t>28375971</t>
  </si>
  <si>
    <t>Deska spádová EPS 100 S Stabil</t>
  </si>
  <si>
    <t>972,7018*0,23*1,1</t>
  </si>
  <si>
    <t>283766425</t>
  </si>
  <si>
    <t>Dílec kašírov. EPS  100S V S35 tl. 100 mm</t>
  </si>
  <si>
    <t>972,7018*1,1</t>
  </si>
  <si>
    <t>63140571</t>
  </si>
  <si>
    <t>Deska izolační minerální  1000x610x 50 mm</t>
  </si>
  <si>
    <t>191,19*2*0,3*1,1</t>
  </si>
  <si>
    <t>326*0,3*1,1</t>
  </si>
  <si>
    <t>998713202R00</t>
  </si>
  <si>
    <t xml:space="preserve">Přesun hmot pro izolace tepelné, výšky do 12 m </t>
  </si>
  <si>
    <t>720</t>
  </si>
  <si>
    <t>Zdravotechnická instalace</t>
  </si>
  <si>
    <t>720111222AJ</t>
  </si>
  <si>
    <t>Úprava rozvodů SV a TUV pod stropem ND 50,dl. 300 cm</t>
  </si>
  <si>
    <t>Úprava pro vedení VZT:    5</t>
  </si>
  <si>
    <t>730</t>
  </si>
  <si>
    <t>Ústřední vytápění</t>
  </si>
  <si>
    <t>730111333</t>
  </si>
  <si>
    <t xml:space="preserve">Vytápění dle přílohy </t>
  </si>
  <si>
    <t>762</t>
  </si>
  <si>
    <t>Konstrukce tesařské</t>
  </si>
  <si>
    <t>762342451U00</t>
  </si>
  <si>
    <t xml:space="preserve">Mtž klínu obožení atiky </t>
  </si>
  <si>
    <t>S100:326/0,5*0,5</t>
  </si>
  <si>
    <t>762441111RT2</t>
  </si>
  <si>
    <t>Montáž obložení atiky,dřevotřískové desky, 1vrst.,přibíjením včetně dodávky desky  tl. 18 mm</t>
  </si>
  <si>
    <t>Atika podklad pod K3:     326*0,5</t>
  </si>
  <si>
    <t xml:space="preserve">  </t>
  </si>
  <si>
    <t>762495000R00</t>
  </si>
  <si>
    <t xml:space="preserve">Spojovací a ochranné prostř. obložení atiky </t>
  </si>
  <si>
    <t>762911111R00</t>
  </si>
  <si>
    <t xml:space="preserve">Impregnace řeziva máčením </t>
  </si>
  <si>
    <t>atika:0,04*0,06*360</t>
  </si>
  <si>
    <t>60510011</t>
  </si>
  <si>
    <t>Lať střešní profil smrkový 40/60 mm  dl = 3 - 5 m</t>
  </si>
  <si>
    <t>S100 atika:   326*1,1</t>
  </si>
  <si>
    <t>360</t>
  </si>
  <si>
    <t>998762202R00</t>
  </si>
  <si>
    <t xml:space="preserve">Přesun hmot pro tesařské konstrukce, výšky do 12 m </t>
  </si>
  <si>
    <t>763</t>
  </si>
  <si>
    <t>Dřevostavby</t>
  </si>
  <si>
    <t>763121421U00</t>
  </si>
  <si>
    <t xml:space="preserve">SDK stěna  CW+UW </t>
  </si>
  <si>
    <t>Čelo SDK po VZT:</t>
  </si>
  <si>
    <t>Sloni:   1,5*0,61</t>
  </si>
  <si>
    <t>Lvíčata:   1,685*0,61</t>
  </si>
  <si>
    <t>Klokani:   1,54*0,61</t>
  </si>
  <si>
    <t>Berušky:   1,58*0,61</t>
  </si>
  <si>
    <t>Žirafy:   1,7*0,61</t>
  </si>
  <si>
    <t>763164515U00</t>
  </si>
  <si>
    <t xml:space="preserve">SDK KBI kaslík  L š -0,4m </t>
  </si>
  <si>
    <t>opláštění upravených rozvodů ZTI:</t>
  </si>
  <si>
    <t>Lvíčata:     3</t>
  </si>
  <si>
    <t>Sloni:     3</t>
  </si>
  <si>
    <t>Klokani:     3</t>
  </si>
  <si>
    <t>Berušky:     3</t>
  </si>
  <si>
    <t>Žirafy:    3</t>
  </si>
  <si>
    <t>998763201R00</t>
  </si>
  <si>
    <t xml:space="preserve">Přesun hmot pro dřevostavby, výšky do 12 m </t>
  </si>
  <si>
    <t>764</t>
  </si>
  <si>
    <t>Konstrukce klempířské</t>
  </si>
  <si>
    <t>764211401R00</t>
  </si>
  <si>
    <t xml:space="preserve">Oplechování betonových stříšek nad vchody 1.NP </t>
  </si>
  <si>
    <t>K4:     14</t>
  </si>
  <si>
    <t>764231420R00</t>
  </si>
  <si>
    <t>Lemování  hydroizolace u stěn Ti Zn plechem ,rš 120 mm</t>
  </si>
  <si>
    <t>K7:   62</t>
  </si>
  <si>
    <t>764231565</t>
  </si>
  <si>
    <t xml:space="preserve">Závětrná lišta ukončení střechy  rš 660 </t>
  </si>
  <si>
    <t>K5:    19</t>
  </si>
  <si>
    <t>764311821R00</t>
  </si>
  <si>
    <t xml:space="preserve">Demontáž krytiny, </t>
  </si>
  <si>
    <t>K4:   14</t>
  </si>
  <si>
    <t>764331851R00</t>
  </si>
  <si>
    <t xml:space="preserve">Demontáž lišty </t>
  </si>
  <si>
    <t>K6:      5</t>
  </si>
  <si>
    <t>K7:    62</t>
  </si>
  <si>
    <t>764410360R00</t>
  </si>
  <si>
    <t>Oplechování parapetů včetně rohů Al a říms rš 240 - 400 mm</t>
  </si>
  <si>
    <t>K2:     70</t>
  </si>
  <si>
    <t>764410370R00</t>
  </si>
  <si>
    <t xml:space="preserve">Oplechování parapetů včetně rohů Al, rš 420 mm </t>
  </si>
  <si>
    <t>K1:   112</t>
  </si>
  <si>
    <t>764410880R00</t>
  </si>
  <si>
    <t xml:space="preserve">Demontáž oplechování parapetů,rš od 400 do 600 mm </t>
  </si>
  <si>
    <t>K1:    112</t>
  </si>
  <si>
    <t>K2:    70</t>
  </si>
  <si>
    <t>764421850R00</t>
  </si>
  <si>
    <t xml:space="preserve">Demontáž oplechování atiky,rš od 250 do 330 mm </t>
  </si>
  <si>
    <t>K3:     326</t>
  </si>
  <si>
    <t>764521464</t>
  </si>
  <si>
    <t>Okapová lišta ukončení střechy z Ti Zn plechu, rš 400 mm</t>
  </si>
  <si>
    <t>K6:    5</t>
  </si>
  <si>
    <t>764531650RT1</t>
  </si>
  <si>
    <t>Oplech.zdí TiZn RHEINZINK,tl.0,8 mm,rš.620, plech prePATINA walzblank</t>
  </si>
  <si>
    <t>K3:    326</t>
  </si>
  <si>
    <t>998764202R00</t>
  </si>
  <si>
    <t xml:space="preserve">Přesun hmot pro klempířské konstr., výšky do 12 m </t>
  </si>
  <si>
    <t>766</t>
  </si>
  <si>
    <t>Konstrukce truhlářské</t>
  </si>
  <si>
    <t>766661112R00</t>
  </si>
  <si>
    <t>Montáž dveří do zárubně,otevíravých 1kř.do 0,8 m včetně mtž a dodávky těsnění</t>
  </si>
  <si>
    <t>766825888</t>
  </si>
  <si>
    <t xml:space="preserve">Demontáž garnyže </t>
  </si>
  <si>
    <t>Lvíčata:    1+1</t>
  </si>
  <si>
    <t>Sloni:    1</t>
  </si>
  <si>
    <t>Berušky:   1+1</t>
  </si>
  <si>
    <t>Žirafy:   1+1</t>
  </si>
  <si>
    <t>611601203</t>
  </si>
  <si>
    <t>Dveře vnitřní  1kř. 80x197 cm</t>
  </si>
  <si>
    <t>Dveře s akustickým útlumem 34dB,křídlo s padajícím prahem,plné bíle,kování klika/klika nerez</t>
  </si>
  <si>
    <t>998766202R00</t>
  </si>
  <si>
    <t xml:space="preserve">Přesun hmot pro truhlářské konstr., výšky do 12 m </t>
  </si>
  <si>
    <t>767</t>
  </si>
  <si>
    <t>Konstrukce zámečnické</t>
  </si>
  <si>
    <t>767122811R00</t>
  </si>
  <si>
    <t xml:space="preserve">Demontáž mříže okna </t>
  </si>
  <si>
    <t>kpl</t>
  </si>
  <si>
    <t>07:      4</t>
  </si>
  <si>
    <t>767122812R00</t>
  </si>
  <si>
    <t xml:space="preserve">Demontáž mříží oken svařovaných </t>
  </si>
  <si>
    <t>pavilon y západní.:(1,46*0,86)*2</t>
  </si>
  <si>
    <t>767311826U00</t>
  </si>
  <si>
    <t xml:space="preserve">Dmtž celoprosklené stříšky </t>
  </si>
  <si>
    <t>02:     3</t>
  </si>
  <si>
    <t>767312111R00</t>
  </si>
  <si>
    <t xml:space="preserve">Mtž celoprosklené stříšky </t>
  </si>
  <si>
    <t>767312113R00</t>
  </si>
  <si>
    <t xml:space="preserve">Protidešťová žaluzie - stávající </t>
  </si>
  <si>
    <t>ověřit funkčnost mřížky + posun do nového líce obvodové stěny po zateplení</t>
  </si>
  <si>
    <t>Z3:     2</t>
  </si>
  <si>
    <t>767833100R00</t>
  </si>
  <si>
    <t xml:space="preserve">Montáž žebříků do zdiva </t>
  </si>
  <si>
    <t>z5.:   4,5*3</t>
  </si>
  <si>
    <t>767931301U00</t>
  </si>
  <si>
    <t xml:space="preserve">Osazení dvířka litina/ocel </t>
  </si>
  <si>
    <t>Z6:   2</t>
  </si>
  <si>
    <t>767996801R00</t>
  </si>
  <si>
    <t xml:space="preserve">Demontáž  prvků z fasády </t>
  </si>
  <si>
    <t>05:       2</t>
  </si>
  <si>
    <t>06:       1</t>
  </si>
  <si>
    <t>283189132</t>
  </si>
  <si>
    <t>Celoprosklená rovná stříška kotvená a zavěšená do obvodové stěny 1200/8000 mm</t>
  </si>
  <si>
    <t>Z4:    2</t>
  </si>
  <si>
    <t>28349000</t>
  </si>
  <si>
    <t>Dvířka revizní žárově zinkovaná oocel rozměr , 150x200 mm povrchová úprava šedá barva</t>
  </si>
  <si>
    <t>42953050.A</t>
  </si>
  <si>
    <t>Protidešťová žaluzie 100/100 nebo pr.100 žárově zinkovaná ocel</t>
  </si>
  <si>
    <t>Z1:     64</t>
  </si>
  <si>
    <t>42953051.A</t>
  </si>
  <si>
    <t>Protidešťová žaluzie 150/150,žárově zinkovaná</t>
  </si>
  <si>
    <t>Z2:     1</t>
  </si>
  <si>
    <t>553558795</t>
  </si>
  <si>
    <t>Žebřík střešní 400/5400 Žárově zinkovaná ocel Ochranný nátěr šedé barvy dl. 5400 mm</t>
  </si>
  <si>
    <t>Žebřík na střechu objektu, typizovaný dl. 5400mm, spodní část sklopná s možností uzamčení v horní poloze, nad střechou opora pro výlez 1200mm nad atiku</t>
  </si>
  <si>
    <t>Z5:      3</t>
  </si>
  <si>
    <t>998767202R00</t>
  </si>
  <si>
    <t xml:space="preserve">Přesun hmot pro zámečnické konstr., výšky do 12 m </t>
  </si>
  <si>
    <t>769</t>
  </si>
  <si>
    <t>Otvorové prvky z plastu</t>
  </si>
  <si>
    <t>769000001R00</t>
  </si>
  <si>
    <t xml:space="preserve">Montáž plastových dveří </t>
  </si>
  <si>
    <t>D1:      1</t>
  </si>
  <si>
    <t>D02:      1</t>
  </si>
  <si>
    <t>61143790.A</t>
  </si>
  <si>
    <t>Dveře vchodové plast  800x2000 otevíravé</t>
  </si>
  <si>
    <t>D1:    1</t>
  </si>
  <si>
    <t>D02:    1</t>
  </si>
  <si>
    <t>771</t>
  </si>
  <si>
    <t>Podlahy z dlaždic a obklady</t>
  </si>
  <si>
    <t>771573112U00</t>
  </si>
  <si>
    <t xml:space="preserve">Mtž keram režná hladká lepidlo -9 </t>
  </si>
  <si>
    <t>771575109RV4</t>
  </si>
  <si>
    <t>Montáž podlah keram.,hladké, tmel, 30x30 cm lepidlo,spár.hmota</t>
  </si>
  <si>
    <t>597642030</t>
  </si>
  <si>
    <t>Dlažba mrazuvzdorná</t>
  </si>
  <si>
    <t>S02:9*1,1</t>
  </si>
  <si>
    <t>10</t>
  </si>
  <si>
    <t>D1+D02:   6</t>
  </si>
  <si>
    <t>998771202R00</t>
  </si>
  <si>
    <t xml:space="preserve">Přesun hmot pro podlahy z dlaždic, výšky do 12 m </t>
  </si>
  <si>
    <t>784</t>
  </si>
  <si>
    <t>Malby</t>
  </si>
  <si>
    <t>784191101R00</t>
  </si>
  <si>
    <t xml:space="preserve">Penetrace podkladu univerzální  1x </t>
  </si>
  <si>
    <t>D1:  1*2,1</t>
  </si>
  <si>
    <t>D02:  1*2,1</t>
  </si>
  <si>
    <t>Stěny a stropy dotčené pracemi pro VZT a ostatní vnitřní práce:  120</t>
  </si>
  <si>
    <t>784195112R00</t>
  </si>
  <si>
    <t xml:space="preserve">Malba tekutá  , bílá, 2 x </t>
  </si>
  <si>
    <t>784402801R00</t>
  </si>
  <si>
    <t xml:space="preserve">Odstranění malby oškrábáním v místnosti H do 3,8 m </t>
  </si>
  <si>
    <t>M21</t>
  </si>
  <si>
    <t>Elektromontáže</t>
  </si>
  <si>
    <t>210000111</t>
  </si>
  <si>
    <t xml:space="preserve">Elektroinstalce dle přílohy </t>
  </si>
  <si>
    <t>M24</t>
  </si>
  <si>
    <t>Montáže vzduchotechnických zařízení</t>
  </si>
  <si>
    <t>2400001111</t>
  </si>
  <si>
    <t xml:space="preserve">VZT dle přílohy </t>
  </si>
  <si>
    <t>D96</t>
  </si>
  <si>
    <t>Přesuny suti a vybouraných hmot</t>
  </si>
  <si>
    <t>979011111R00</t>
  </si>
  <si>
    <t xml:space="preserve">Svislá doprava suti a vybour. hmot za 2.NP a 1.PP 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</si>
  <si>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</si>
  <si>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</si>
  <si>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</si>
  <si>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</si>
  <si>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</si>
  <si>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</si>
  <si>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</si>
  <si>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</si>
  <si>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979999996R00</t>
  </si>
  <si>
    <t xml:space="preserve">Poplatek za skládku suti a vybouraných hmot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</si>
  <si>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</si>
  <si>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</si>
  <si>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</si>
  <si>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</si>
  <si>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</si>
  <si>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Kompletační činnost (IČD)</t>
  </si>
  <si>
    <t>MŠ Šimůnkova</t>
  </si>
  <si>
    <t>Výkaz výměr VZT</t>
  </si>
  <si>
    <t>Poř.</t>
  </si>
  <si>
    <t>Kód</t>
  </si>
  <si>
    <t>Popis</t>
  </si>
  <si>
    <t>Parametry</t>
  </si>
  <si>
    <t>Výrobce a Typ - například</t>
  </si>
  <si>
    <t>Výměra celkem</t>
  </si>
  <si>
    <t>Zařízení 1</t>
  </si>
  <si>
    <t>VĚTRÁNÍ POBOČKY</t>
  </si>
  <si>
    <t>1,1</t>
  </si>
  <si>
    <t>VZT jednotka P/O osazena veškerou regulací,pouze jištěný přívod 230 V,3A ve složení: přívod,filtr F7,rotační výměník účinnost 80%,elektrický ohřívač 1,67 kW,ventilátor 600 m3/h,100Pa,Odvod filtr F3,rotační výměník účinnost 80%</t>
  </si>
  <si>
    <t>Dodávka včetně čidla CO2, ovladače a propojovacích kabelů, propojení a zprovoznění</t>
  </si>
  <si>
    <t>Systemair, SAVE VSR 500 s ovladačem CD a čidlem CO2</t>
  </si>
  <si>
    <t>KS</t>
  </si>
  <si>
    <t>ventilátor 600m3/h,100Pa</t>
  </si>
  <si>
    <t>1,2</t>
  </si>
  <si>
    <t>Vyústka komfortní, dvouřadá bez regulace, barva komaxit bílá</t>
  </si>
  <si>
    <t>625x225, V=600 m3/h</t>
  </si>
  <si>
    <t>Proclima</t>
  </si>
  <si>
    <t>1,3</t>
  </si>
  <si>
    <t>Vyústka na kruhové potrubí, komfortní, dvouřadá s regulací, barva komaxit bílá</t>
  </si>
  <si>
    <t>625x75, V=200 m3/h</t>
  </si>
  <si>
    <t>1,4</t>
  </si>
  <si>
    <t>Protidešťová žaluzie komfortní,  barva komaxit dle fasády</t>
  </si>
  <si>
    <t>300x300</t>
  </si>
  <si>
    <t>Hluk tlumící hadice</t>
  </si>
  <si>
    <t>D225</t>
  </si>
  <si>
    <t>ELEKTRODESIGN, Sonoflex</t>
  </si>
  <si>
    <t>M</t>
  </si>
  <si>
    <t>Potrubí pozink. sk.I,  vč. tvarovek, spiro, pohledové s těsněním uvnitř (ne přelepované), barva komaxit bílá</t>
  </si>
  <si>
    <t>do obvodu 2000 mm</t>
  </si>
  <si>
    <t>Lindab Save</t>
  </si>
  <si>
    <t>M2</t>
  </si>
  <si>
    <t>Tepelná izolace veškerého sacího a výfukového potrubí</t>
  </si>
  <si>
    <t>proti kondenzaci</t>
  </si>
  <si>
    <t>Požární izolace</t>
  </si>
  <si>
    <t>odolnost 30 minut</t>
  </si>
  <si>
    <t>Společné</t>
  </si>
  <si>
    <t>Měření hluku</t>
  </si>
  <si>
    <t>Dodávka stavby</t>
  </si>
  <si>
    <t>Zprovoznění, zaregulování a zaškolení obsluhy</t>
  </si>
  <si>
    <t>Montážní, spojovací a těsnící materiál</t>
  </si>
  <si>
    <t>Projekt skutečného provedení</t>
  </si>
  <si>
    <t>Doprava</t>
  </si>
  <si>
    <t>Celkem</t>
  </si>
  <si>
    <t>MŠ ŠIMŮNKOVA</t>
  </si>
  <si>
    <t/>
  </si>
  <si>
    <t>Výrobce</t>
  </si>
  <si>
    <t>jed. mon.</t>
  </si>
  <si>
    <t>celk. mont.</t>
  </si>
  <si>
    <t>jedn. mat.</t>
  </si>
  <si>
    <t>celk. mat.</t>
  </si>
  <si>
    <t>celkem mat.+mont.</t>
  </si>
  <si>
    <t>HROMOSVOD</t>
  </si>
  <si>
    <t xml:space="preserve">Demontáž stávajícího jímacího vedení </t>
  </si>
  <si>
    <t>Demontáž stávajících svodů</t>
  </si>
  <si>
    <t>Jímací vodič FeZm 8 mm, vč. podpěr</t>
  </si>
  <si>
    <t>Jímací vodič FeZm 10 mm, vč. podpěr</t>
  </si>
  <si>
    <t>Ochranný úhelník (2 m)</t>
  </si>
  <si>
    <t>Zkušební svorka</t>
  </si>
  <si>
    <t>Hromosvodová svorka (SK, SP1, SS, ST10)</t>
  </si>
  <si>
    <t>Kabel CYKY 3x2,5</t>
  </si>
  <si>
    <t>Kabel SYKFY 2x2x0,5</t>
  </si>
  <si>
    <t>Jistič 1x16 A/B</t>
  </si>
  <si>
    <t>Úprava EZS</t>
  </si>
  <si>
    <t>Úprava stáv. elektroinstalace (u prostupů VZT)</t>
  </si>
  <si>
    <t>Dokladová část (návody, protokoly)</t>
  </si>
  <si>
    <t>Vypracování dokumentace skutečného stavu</t>
  </si>
  <si>
    <t>Vypracování výchozí revizní zprávy</t>
  </si>
  <si>
    <r>
      <t xml:space="preserve">Název akce:    </t>
    </r>
    <r>
      <rPr>
        <b/>
        <sz val="12"/>
        <rFont val="Times New Roman CE"/>
        <family val="1"/>
        <charset val="238"/>
      </rPr>
      <t xml:space="preserve"> Zateplení pláště objektu MŠ Šimůnkové, Praha 8</t>
    </r>
  </si>
  <si>
    <t>VYTÁPĚNÍ</t>
  </si>
  <si>
    <t>Vypracoval:  R. Mrňák</t>
  </si>
  <si>
    <t>Datum: 12/2015</t>
  </si>
  <si>
    <t>Pos.č.</t>
  </si>
  <si>
    <t>popis výkonu</t>
  </si>
  <si>
    <t>m.j.</t>
  </si>
  <si>
    <t>jedn. cena</t>
  </si>
  <si>
    <t>Cena</t>
  </si>
  <si>
    <t>Demontáž termostatických hlavic</t>
  </si>
  <si>
    <t>Přenastavení spodních ventilů</t>
  </si>
  <si>
    <t>Montáž termostatických hlavic</t>
  </si>
  <si>
    <t>Kontrola potrubí</t>
  </si>
  <si>
    <t>soub</t>
  </si>
  <si>
    <t>Topná zkouška + zaregulování systému</t>
  </si>
  <si>
    <t>Výrobní a dílenská dokumentace,včetně</t>
  </si>
  <si>
    <t>projednání s orgány statní správy</t>
  </si>
</sst>
</file>

<file path=xl/styles.xml><?xml version="1.0" encoding="utf-8"?>
<styleSheet xmlns="http://schemas.openxmlformats.org/spreadsheetml/2006/main">
  <numFmts count="7">
    <numFmt numFmtId="164" formatCode="dd/mm/yy"/>
    <numFmt numFmtId="165" formatCode="0.0"/>
    <numFmt numFmtId="166" formatCode="#,##0\ &quot;Kč&quot;"/>
    <numFmt numFmtId="167" formatCode="_(#,##0\._);;;_(@_)"/>
    <numFmt numFmtId="168" formatCode="\ #,##0&quot;. &quot;;&quot;&quot;;&quot;&quot;;@\ "/>
    <numFmt numFmtId="169" formatCode="_(#,##0;&quot;- &quot;#,##0;\–???;_(@_)"/>
    <numFmt numFmtId="170" formatCode="#,##0.000"/>
  </numFmts>
  <fonts count="43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  <font>
      <b/>
      <sz val="12"/>
      <color indexed="61"/>
      <name val="Arial"/>
      <family val="2"/>
      <charset val="238"/>
    </font>
    <font>
      <b/>
      <sz val="12"/>
      <color indexed="25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10"/>
      <color indexed="62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 CE"/>
      <family val="2"/>
      <charset val="238"/>
    </font>
    <font>
      <sz val="11"/>
      <name val="Times New Roman CE"/>
      <family val="1"/>
      <charset val="238"/>
    </font>
    <font>
      <sz val="10"/>
      <name val="Helv"/>
      <family val="2"/>
    </font>
    <font>
      <sz val="8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Formata"/>
      <charset val="238"/>
    </font>
    <font>
      <sz val="8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9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32" fillId="0" borderId="0"/>
    <xf numFmtId="0" fontId="8" fillId="0" borderId="0" applyProtection="0"/>
  </cellStyleXfs>
  <cellXfs count="329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0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" fillId="0" borderId="0" xfId="1"/>
    <xf numFmtId="0" fontId="3" fillId="0" borderId="0" xfId="1" applyFont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" fillId="0" borderId="0" xfId="1" applyNumberFormat="1"/>
    <xf numFmtId="0" fontId="15" fillId="0" borderId="0" xfId="1" applyFont="1"/>
    <xf numFmtId="0" fontId="16" fillId="0" borderId="59" xfId="1" applyFont="1" applyBorder="1" applyAlignment="1">
      <alignment horizontal="center" vertical="top"/>
    </xf>
    <xf numFmtId="49" fontId="16" fillId="0" borderId="59" xfId="1" applyNumberFormat="1" applyFont="1" applyBorder="1" applyAlignment="1">
      <alignment horizontal="left" vertical="top"/>
    </xf>
    <xf numFmtId="0" fontId="16" fillId="0" borderId="59" xfId="1" applyFont="1" applyBorder="1" applyAlignment="1">
      <alignment vertical="top" wrapText="1"/>
    </xf>
    <xf numFmtId="49" fontId="16" fillId="0" borderId="59" xfId="1" applyNumberFormat="1" applyFont="1" applyBorder="1" applyAlignment="1">
      <alignment horizontal="center" shrinkToFit="1"/>
    </xf>
    <xf numFmtId="4" fontId="16" fillId="0" borderId="59" xfId="1" applyNumberFormat="1" applyFont="1" applyBorder="1" applyAlignment="1">
      <alignment horizontal="right"/>
    </xf>
    <xf numFmtId="4" fontId="16" fillId="0" borderId="59" xfId="1" applyNumberFormat="1" applyFont="1" applyBorder="1"/>
    <xf numFmtId="0" fontId="5" fillId="0" borderId="56" xfId="1" applyFont="1" applyBorder="1" applyAlignment="1">
      <alignment horizontal="center"/>
    </xf>
    <xf numFmtId="49" fontId="5" fillId="0" borderId="56" xfId="1" applyNumberFormat="1" applyFont="1" applyBorder="1" applyAlignment="1">
      <alignment horizontal="left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0" fillId="3" borderId="62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" fillId="0" borderId="0" xfId="1" applyNumberFormat="1"/>
    <xf numFmtId="0" fontId="1" fillId="0" borderId="0" xfId="1" applyBorder="1"/>
    <xf numFmtId="0" fontId="23" fillId="0" borderId="0" xfId="1" applyFont="1" applyAlignment="1"/>
    <xf numFmtId="0" fontId="1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20" fontId="19" fillId="0" borderId="0" xfId="1" applyNumberFormat="1" applyFont="1" applyAlignment="1">
      <alignment wrapText="1"/>
    </xf>
    <xf numFmtId="4" fontId="17" fillId="3" borderId="62" xfId="1" applyNumberFormat="1" applyFont="1" applyFill="1" applyBorder="1" applyAlignment="1">
      <alignment horizontal="right" wrapText="1"/>
    </xf>
    <xf numFmtId="167" fontId="25" fillId="0" borderId="0" xfId="2" applyNumberFormat="1" applyFont="1" applyAlignment="1"/>
    <xf numFmtId="49" fontId="26" fillId="0" borderId="0" xfId="2" applyNumberFormat="1" applyFont="1" applyAlignment="1"/>
    <xf numFmtId="49" fontId="26" fillId="0" borderId="0" xfId="2" applyNumberFormat="1" applyFont="1" applyBorder="1" applyAlignment="1"/>
    <xf numFmtId="168" fontId="25" fillId="0" borderId="0" xfId="2" applyNumberFormat="1" applyFont="1" applyAlignment="1">
      <alignment horizontal="right"/>
    </xf>
    <xf numFmtId="49" fontId="6" fillId="0" borderId="1" xfId="2" applyNumberFormat="1" applyFont="1" applyFill="1" applyBorder="1" applyAlignment="1">
      <alignment horizontal="right" wrapText="1"/>
    </xf>
    <xf numFmtId="49" fontId="6" fillId="0" borderId="1" xfId="2" applyNumberFormat="1" applyFont="1" applyFill="1" applyBorder="1" applyAlignment="1">
      <alignment wrapText="1"/>
    </xf>
    <xf numFmtId="169" fontId="6" fillId="0" borderId="1" xfId="2" applyNumberFormat="1" applyFont="1" applyFill="1" applyBorder="1" applyAlignment="1">
      <alignment horizontal="right" wrapText="1"/>
    </xf>
    <xf numFmtId="0" fontId="27" fillId="0" borderId="1" xfId="1" applyFont="1" applyFill="1" applyBorder="1" applyAlignment="1">
      <alignment horizontal="center"/>
    </xf>
    <xf numFmtId="167" fontId="26" fillId="0" borderId="0" xfId="2" applyNumberFormat="1" applyFont="1" applyAlignment="1"/>
    <xf numFmtId="169" fontId="26" fillId="0" borderId="0" xfId="2" applyNumberFormat="1" applyFont="1" applyFill="1" applyBorder="1" applyAlignment="1"/>
    <xf numFmtId="0" fontId="0" fillId="0" borderId="64" xfId="0" applyBorder="1"/>
    <xf numFmtId="49" fontId="28" fillId="0" borderId="65" xfId="2" applyNumberFormat="1" applyFont="1" applyFill="1" applyBorder="1" applyAlignment="1"/>
    <xf numFmtId="0" fontId="3" fillId="0" borderId="65" xfId="2" applyFill="1" applyBorder="1"/>
    <xf numFmtId="169" fontId="28" fillId="0" borderId="65" xfId="2" applyNumberFormat="1" applyFont="1" applyFill="1" applyBorder="1" applyAlignment="1"/>
    <xf numFmtId="0" fontId="0" fillId="0" borderId="66" xfId="0" applyBorder="1"/>
    <xf numFmtId="0" fontId="0" fillId="0" borderId="67" xfId="0" applyBorder="1"/>
    <xf numFmtId="167" fontId="29" fillId="0" borderId="65" xfId="2" applyNumberFormat="1" applyFont="1" applyBorder="1" applyAlignment="1">
      <alignment horizontal="right" vertical="top"/>
    </xf>
    <xf numFmtId="49" fontId="29" fillId="0" borderId="65" xfId="2" applyNumberFormat="1" applyFont="1" applyBorder="1" applyAlignment="1">
      <alignment horizontal="left" vertical="top"/>
    </xf>
    <xf numFmtId="49" fontId="29" fillId="0" borderId="65" xfId="2" applyNumberFormat="1" applyFont="1" applyBorder="1" applyAlignment="1">
      <alignment horizontal="left" vertical="top" wrapText="1"/>
    </xf>
    <xf numFmtId="49" fontId="29" fillId="0" borderId="65" xfId="2" applyNumberFormat="1" applyFont="1" applyBorder="1" applyAlignment="1">
      <alignment horizontal="center" vertical="top"/>
    </xf>
    <xf numFmtId="169" fontId="30" fillId="0" borderId="65" xfId="2" applyNumberFormat="1" applyFont="1" applyFill="1" applyBorder="1" applyAlignment="1">
      <alignment horizontal="right" vertical="top"/>
    </xf>
    <xf numFmtId="4" fontId="0" fillId="0" borderId="66" xfId="0" applyNumberFormat="1" applyBorder="1"/>
    <xf numFmtId="169" fontId="30" fillId="0" borderId="68" xfId="2" applyNumberFormat="1" applyFont="1" applyFill="1" applyBorder="1" applyAlignment="1">
      <alignment horizontal="right" vertical="top"/>
    </xf>
    <xf numFmtId="4" fontId="0" fillId="0" borderId="69" xfId="0" applyNumberFormat="1" applyBorder="1"/>
    <xf numFmtId="0" fontId="0" fillId="0" borderId="70" xfId="0" applyBorder="1"/>
    <xf numFmtId="49" fontId="5" fillId="0" borderId="65" xfId="3" applyNumberFormat="1" applyFont="1" applyFill="1" applyBorder="1" applyAlignment="1" applyProtection="1">
      <alignment vertical="top" wrapText="1"/>
      <protection locked="0"/>
    </xf>
    <xf numFmtId="167" fontId="28" fillId="0" borderId="65" xfId="2" applyNumberFormat="1" applyFont="1" applyFill="1" applyBorder="1" applyAlignment="1"/>
    <xf numFmtId="0" fontId="5" fillId="0" borderId="65" xfId="4" applyNumberFormat="1" applyFont="1" applyBorder="1"/>
    <xf numFmtId="0" fontId="31" fillId="0" borderId="65" xfId="5" applyFont="1" applyBorder="1"/>
    <xf numFmtId="0" fontId="5" fillId="0" borderId="65" xfId="5" applyFont="1" applyBorder="1"/>
    <xf numFmtId="0" fontId="1" fillId="0" borderId="0" xfId="6" applyFont="1"/>
    <xf numFmtId="0" fontId="8" fillId="0" borderId="0" xfId="7" applyFont="1" applyBorder="1" applyAlignment="1">
      <alignment vertical="center"/>
    </xf>
    <xf numFmtId="49" fontId="0" fillId="4" borderId="71" xfId="0" applyNumberFormat="1" applyFont="1" applyFill="1" applyBorder="1" applyAlignment="1" applyProtection="1">
      <alignment vertical="center"/>
    </xf>
    <xf numFmtId="170" fontId="0" fillId="4" borderId="71" xfId="0" applyNumberFormat="1" applyFont="1" applyFill="1" applyBorder="1" applyAlignment="1" applyProtection="1">
      <alignment vertical="center"/>
    </xf>
    <xf numFmtId="49" fontId="10" fillId="4" borderId="71" xfId="0" applyNumberFormat="1" applyFont="1" applyFill="1" applyBorder="1" applyAlignment="1" applyProtection="1">
      <alignment vertical="center" wrapText="1"/>
    </xf>
    <xf numFmtId="0" fontId="5" fillId="2" borderId="8" xfId="1" applyNumberFormat="1" applyFont="1" applyFill="1" applyBorder="1" applyAlignment="1">
      <alignment horizontal="center" wrapText="1"/>
    </xf>
    <xf numFmtId="0" fontId="5" fillId="2" borderId="10" xfId="1" applyNumberFormat="1" applyFont="1" applyFill="1" applyBorder="1" applyAlignment="1">
      <alignment horizontal="center" wrapText="1"/>
    </xf>
    <xf numFmtId="0" fontId="3" fillId="0" borderId="9" xfId="1" applyFont="1" applyFill="1" applyBorder="1" applyAlignment="1">
      <alignment horizontal="center"/>
    </xf>
    <xf numFmtId="49" fontId="16" fillId="0" borderId="59" xfId="1" applyNumberFormat="1" applyFont="1" applyFill="1" applyBorder="1" applyAlignment="1">
      <alignment horizontal="center" shrinkToFit="1"/>
    </xf>
    <xf numFmtId="4" fontId="16" fillId="0" borderId="63" xfId="1" applyNumberFormat="1" applyFont="1" applyBorder="1" applyAlignment="1">
      <alignment horizontal="right"/>
    </xf>
    <xf numFmtId="4" fontId="16" fillId="0" borderId="10" xfId="1" applyNumberFormat="1" applyFont="1" applyBorder="1" applyAlignment="1">
      <alignment horizontal="right"/>
    </xf>
    <xf numFmtId="0" fontId="9" fillId="0" borderId="10" xfId="6" applyFont="1" applyBorder="1"/>
    <xf numFmtId="0" fontId="9" fillId="0" borderId="10" xfId="6" applyFont="1" applyBorder="1" applyAlignment="1">
      <alignment horizontal="center"/>
    </xf>
    <xf numFmtId="1" fontId="9" fillId="0" borderId="10" xfId="6" applyNumberFormat="1" applyFont="1" applyBorder="1"/>
    <xf numFmtId="4" fontId="1" fillId="0" borderId="10" xfId="6" applyNumberFormat="1" applyFont="1" applyBorder="1"/>
    <xf numFmtId="0" fontId="16" fillId="0" borderId="10" xfId="1" applyFont="1" applyBorder="1" applyAlignment="1">
      <alignment vertical="top" wrapText="1"/>
    </xf>
    <xf numFmtId="49" fontId="16" fillId="0" borderId="10" xfId="1" applyNumberFormat="1" applyFont="1" applyFill="1" applyBorder="1" applyAlignment="1">
      <alignment horizontal="center" shrinkToFit="1"/>
    </xf>
    <xf numFmtId="0" fontId="1" fillId="0" borderId="10" xfId="6" applyFont="1" applyBorder="1"/>
    <xf numFmtId="49" fontId="33" fillId="0" borderId="59" xfId="1" applyNumberFormat="1" applyFont="1" applyFill="1" applyBorder="1" applyAlignment="1">
      <alignment horizontal="center" shrinkToFit="1"/>
    </xf>
    <xf numFmtId="0" fontId="34" fillId="0" borderId="10" xfId="6" applyFont="1" applyBorder="1"/>
    <xf numFmtId="0" fontId="1" fillId="0" borderId="10" xfId="6" applyFont="1" applyBorder="1" applyAlignment="1">
      <alignment horizontal="center"/>
    </xf>
    <xf numFmtId="1" fontId="1" fillId="0" borderId="10" xfId="6" applyNumberFormat="1" applyFont="1" applyBorder="1"/>
    <xf numFmtId="4" fontId="16" fillId="0" borderId="15" xfId="1" applyNumberFormat="1" applyFont="1" applyBorder="1" applyAlignment="1">
      <alignment horizontal="right"/>
    </xf>
    <xf numFmtId="4" fontId="35" fillId="0" borderId="15" xfId="1" applyNumberFormat="1" applyFont="1" applyBorder="1" applyAlignment="1">
      <alignment horizontal="right"/>
    </xf>
    <xf numFmtId="4" fontId="35" fillId="0" borderId="10" xfId="1" applyNumberFormat="1" applyFont="1" applyBorder="1" applyAlignment="1">
      <alignment horizontal="right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6" fillId="0" borderId="0" xfId="0" applyFont="1"/>
    <xf numFmtId="4" fontId="36" fillId="0" borderId="0" xfId="0" applyNumberFormat="1" applyFont="1"/>
    <xf numFmtId="0" fontId="39" fillId="0" borderId="0" xfId="0" applyFont="1"/>
    <xf numFmtId="14" fontId="39" fillId="0" borderId="0" xfId="0" applyNumberFormat="1" applyFont="1"/>
    <xf numFmtId="14" fontId="36" fillId="0" borderId="0" xfId="0" applyNumberFormat="1" applyFont="1" applyAlignment="1">
      <alignment horizontal="right"/>
    </xf>
    <xf numFmtId="164" fontId="36" fillId="0" borderId="0" xfId="0" applyNumberFormat="1" applyFont="1" applyAlignment="1">
      <alignment horizontal="right"/>
    </xf>
    <xf numFmtId="0" fontId="36" fillId="0" borderId="15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4" fontId="36" fillId="0" borderId="10" xfId="0" applyNumberFormat="1" applyFont="1" applyBorder="1" applyAlignment="1">
      <alignment horizontal="center"/>
    </xf>
    <xf numFmtId="3" fontId="36" fillId="0" borderId="8" xfId="0" applyNumberFormat="1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 wrapText="1"/>
    </xf>
    <xf numFmtId="0" fontId="36" fillId="0" borderId="0" xfId="0" applyFont="1" applyBorder="1" applyAlignment="1">
      <alignment horizontal="center"/>
    </xf>
    <xf numFmtId="4" fontId="36" fillId="0" borderId="0" xfId="0" applyNumberFormat="1" applyFont="1" applyBorder="1" applyAlignment="1">
      <alignment horizontal="center"/>
    </xf>
    <xf numFmtId="3" fontId="36" fillId="0" borderId="0" xfId="0" applyNumberFormat="1" applyFont="1" applyBorder="1" applyAlignment="1">
      <alignment horizontal="center"/>
    </xf>
    <xf numFmtId="0" fontId="40" fillId="0" borderId="56" xfId="0" applyFont="1" applyBorder="1" applyAlignment="1">
      <alignment horizontal="center"/>
    </xf>
    <xf numFmtId="0" fontId="40" fillId="0" borderId="34" xfId="0" applyFont="1" applyBorder="1"/>
    <xf numFmtId="0" fontId="36" fillId="0" borderId="0" xfId="0" applyFont="1" applyBorder="1"/>
    <xf numFmtId="4" fontId="36" fillId="0" borderId="0" xfId="0" applyNumberFormat="1" applyFont="1" applyBorder="1" applyAlignment="1">
      <alignment wrapText="1"/>
    </xf>
    <xf numFmtId="2" fontId="41" fillId="0" borderId="0" xfId="0" applyNumberFormat="1" applyFont="1" applyBorder="1"/>
    <xf numFmtId="3" fontId="40" fillId="0" borderId="0" xfId="0" applyNumberFormat="1" applyFont="1" applyAlignment="1">
      <alignment vertical="top" wrapText="1"/>
    </xf>
    <xf numFmtId="0" fontId="40" fillId="0" borderId="0" xfId="0" applyFont="1" applyBorder="1"/>
    <xf numFmtId="0" fontId="36" fillId="0" borderId="34" xfId="0" applyFont="1" applyBorder="1"/>
    <xf numFmtId="4" fontId="42" fillId="0" borderId="0" xfId="0" applyNumberFormat="1" applyFont="1" applyBorder="1" applyAlignment="1">
      <alignment wrapText="1"/>
    </xf>
    <xf numFmtId="0" fontId="40" fillId="0" borderId="5" xfId="0" applyFont="1" applyBorder="1" applyAlignment="1">
      <alignment horizontal="center"/>
    </xf>
    <xf numFmtId="0" fontId="36" fillId="0" borderId="37" xfId="0" applyFont="1" applyBorder="1"/>
    <xf numFmtId="3" fontId="36" fillId="0" borderId="0" xfId="0" applyNumberFormat="1" applyFont="1" applyBorder="1"/>
    <xf numFmtId="3" fontId="3" fillId="0" borderId="24" xfId="0" applyNumberFormat="1" applyFont="1" applyBorder="1" applyAlignment="1">
      <alignment horizontal="right"/>
    </xf>
    <xf numFmtId="165" fontId="3" fillId="0" borderId="59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3" fillId="0" borderId="37" xfId="0" applyNumberFormat="1" applyFont="1" applyBorder="1" applyAlignment="1">
      <alignment horizontal="right"/>
    </xf>
    <xf numFmtId="3" fontId="3" fillId="0" borderId="35" xfId="0" applyNumberFormat="1" applyFont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17" fillId="3" borderId="34" xfId="1" applyNumberFormat="1" applyFont="1" applyFill="1" applyBorder="1" applyAlignment="1">
      <alignment horizontal="left" wrapText="1" indent="1"/>
    </xf>
    <xf numFmtId="0" fontId="18" fillId="0" borderId="0" xfId="0" applyNumberFormat="1" applyFont="1"/>
    <xf numFmtId="0" fontId="18" fillId="0" borderId="13" xfId="0" applyNumberFormat="1" applyFont="1" applyBorder="1"/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49" fontId="17" fillId="3" borderId="60" xfId="1" applyNumberFormat="1" applyFont="1" applyFill="1" applyBorder="1" applyAlignment="1">
      <alignment horizontal="left" wrapText="1"/>
    </xf>
  </cellXfs>
  <cellStyles count="8">
    <cellStyle name="normální" xfId="0" builtinId="0"/>
    <cellStyle name="normální_699V102" xfId="4"/>
    <cellStyle name="normální_849V103" xfId="3"/>
    <cellStyle name="normální_DCHB Podolí" xfId="7"/>
    <cellStyle name="normální_POL.XLS" xfId="1"/>
    <cellStyle name="normální_SK I_CN_vzor_ROK 2002" xfId="6"/>
    <cellStyle name="normální_sp382" xfId="5"/>
    <cellStyle name="normální_Vzor pro profese_slepý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topLeftCell="A16" workbookViewId="0"/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0</v>
      </c>
      <c r="B1" s="2"/>
      <c r="C1" s="2"/>
      <c r="D1" s="2"/>
      <c r="E1" s="2"/>
      <c r="F1" s="2"/>
      <c r="G1" s="2"/>
    </row>
    <row r="2" spans="1:57" ht="12.75" customHeight="1">
      <c r="A2" s="3" t="s">
        <v>1</v>
      </c>
      <c r="B2" s="4"/>
      <c r="C2" s="5">
        <f>Rekapitulace!H1</f>
        <v>0</v>
      </c>
      <c r="D2" s="5">
        <f>Rekapitulace!G2</f>
        <v>0</v>
      </c>
      <c r="E2" s="6"/>
      <c r="F2" s="7" t="s">
        <v>2</v>
      </c>
      <c r="G2" s="8"/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3</v>
      </c>
      <c r="B4" s="10"/>
      <c r="C4" s="11" t="s">
        <v>4</v>
      </c>
      <c r="D4" s="11"/>
      <c r="E4" s="12"/>
      <c r="F4" s="13" t="s">
        <v>5</v>
      </c>
      <c r="G4" s="16"/>
    </row>
    <row r="5" spans="1:57" ht="12.95" customHeight="1">
      <c r="A5" s="17" t="s">
        <v>81</v>
      </c>
      <c r="B5" s="18"/>
      <c r="C5" s="19" t="s">
        <v>82</v>
      </c>
      <c r="D5" s="20"/>
      <c r="E5" s="18"/>
      <c r="F5" s="13" t="s">
        <v>7</v>
      </c>
      <c r="G5" s="14"/>
    </row>
    <row r="6" spans="1:57" ht="12.95" customHeight="1">
      <c r="A6" s="15" t="s">
        <v>8</v>
      </c>
      <c r="B6" s="10"/>
      <c r="C6" s="11" t="s">
        <v>9</v>
      </c>
      <c r="D6" s="11"/>
      <c r="E6" s="12"/>
      <c r="F6" s="21" t="s">
        <v>10</v>
      </c>
      <c r="G6" s="22">
        <v>0</v>
      </c>
      <c r="O6" s="23"/>
    </row>
    <row r="7" spans="1:57" ht="12.95" customHeight="1">
      <c r="A7" s="24" t="s">
        <v>79</v>
      </c>
      <c r="B7" s="25"/>
      <c r="C7" s="26" t="s">
        <v>80</v>
      </c>
      <c r="D7" s="27"/>
      <c r="E7" s="27"/>
      <c r="F7" s="28" t="s">
        <v>11</v>
      </c>
      <c r="G7" s="22">
        <f>IF(PocetMJ=0,,ROUND((F30+F32)/PocetMJ,1))</f>
        <v>0</v>
      </c>
    </row>
    <row r="8" spans="1:57">
      <c r="A8" s="29" t="s">
        <v>12</v>
      </c>
      <c r="B8" s="13"/>
      <c r="C8" s="299"/>
      <c r="D8" s="299"/>
      <c r="E8" s="300"/>
      <c r="F8" s="30" t="s">
        <v>13</v>
      </c>
      <c r="G8" s="31"/>
      <c r="H8" s="32"/>
      <c r="I8" s="33"/>
    </row>
    <row r="9" spans="1:57">
      <c r="A9" s="29" t="s">
        <v>14</v>
      </c>
      <c r="B9" s="13"/>
      <c r="C9" s="299">
        <f>Projektant</f>
        <v>0</v>
      </c>
      <c r="D9" s="299"/>
      <c r="E9" s="300"/>
      <c r="F9" s="13"/>
      <c r="G9" s="34"/>
      <c r="H9" s="35"/>
    </row>
    <row r="10" spans="1:57">
      <c r="A10" s="29" t="s">
        <v>15</v>
      </c>
      <c r="B10" s="13"/>
      <c r="C10" s="299"/>
      <c r="D10" s="299"/>
      <c r="E10" s="299"/>
      <c r="F10" s="36"/>
      <c r="G10" s="37"/>
      <c r="H10" s="38"/>
    </row>
    <row r="11" spans="1:57" ht="13.5" customHeight="1">
      <c r="A11" s="29" t="s">
        <v>16</v>
      </c>
      <c r="B11" s="13"/>
      <c r="C11" s="299"/>
      <c r="D11" s="299"/>
      <c r="E11" s="299"/>
      <c r="F11" s="39" t="s">
        <v>17</v>
      </c>
      <c r="G11" s="40"/>
      <c r="H11" s="35"/>
      <c r="BA11" s="41"/>
      <c r="BB11" s="41"/>
      <c r="BC11" s="41"/>
      <c r="BD11" s="41"/>
      <c r="BE11" s="41"/>
    </row>
    <row r="12" spans="1:57" ht="12.75" customHeight="1">
      <c r="A12" s="42" t="s">
        <v>18</v>
      </c>
      <c r="B12" s="10"/>
      <c r="C12" s="301"/>
      <c r="D12" s="301"/>
      <c r="E12" s="301"/>
      <c r="F12" s="43" t="s">
        <v>19</v>
      </c>
      <c r="G12" s="44"/>
      <c r="H12" s="35"/>
    </row>
    <row r="13" spans="1:57" ht="28.5" customHeight="1" thickBot="1">
      <c r="A13" s="45" t="s">
        <v>20</v>
      </c>
      <c r="B13" s="46"/>
      <c r="C13" s="46"/>
      <c r="D13" s="46"/>
      <c r="E13" s="47"/>
      <c r="F13" s="47"/>
      <c r="G13" s="48"/>
      <c r="H13" s="35"/>
    </row>
    <row r="14" spans="1:57" ht="17.25" customHeight="1" thickBot="1">
      <c r="A14" s="49" t="s">
        <v>21</v>
      </c>
      <c r="B14" s="50"/>
      <c r="C14" s="51"/>
      <c r="D14" s="52" t="s">
        <v>22</v>
      </c>
      <c r="E14" s="53"/>
      <c r="F14" s="53"/>
      <c r="G14" s="51"/>
    </row>
    <row r="15" spans="1:57" ht="15.95" customHeight="1">
      <c r="A15" s="54"/>
      <c r="B15" s="55" t="s">
        <v>23</v>
      </c>
      <c r="C15" s="56">
        <f>HSV</f>
        <v>0</v>
      </c>
      <c r="D15" s="57" t="str">
        <f>Rekapitulace!A43</f>
        <v>Ztížené výrobní podmínky</v>
      </c>
      <c r="E15" s="58"/>
      <c r="F15" s="59"/>
      <c r="G15" s="56">
        <f>Rekapitulace!I43</f>
        <v>0</v>
      </c>
    </row>
    <row r="16" spans="1:57" ht="15.95" customHeight="1">
      <c r="A16" s="54" t="s">
        <v>24</v>
      </c>
      <c r="B16" s="55" t="s">
        <v>25</v>
      </c>
      <c r="C16" s="56">
        <f>PSV</f>
        <v>0</v>
      </c>
      <c r="D16" s="9" t="str">
        <f>Rekapitulace!A44</f>
        <v>Oborová přirážka</v>
      </c>
      <c r="E16" s="60"/>
      <c r="F16" s="61"/>
      <c r="G16" s="56">
        <f>Rekapitulace!I44</f>
        <v>0</v>
      </c>
    </row>
    <row r="17" spans="1:7" ht="15.95" customHeight="1">
      <c r="A17" s="54" t="s">
        <v>26</v>
      </c>
      <c r="B17" s="55" t="s">
        <v>27</v>
      </c>
      <c r="C17" s="56">
        <f>Mont</f>
        <v>0</v>
      </c>
      <c r="D17" s="9" t="str">
        <f>Rekapitulace!A45</f>
        <v>Přesun stavebních kapacit</v>
      </c>
      <c r="E17" s="60"/>
      <c r="F17" s="61"/>
      <c r="G17" s="56">
        <f>Rekapitulace!I45</f>
        <v>0</v>
      </c>
    </row>
    <row r="18" spans="1:7" ht="15.95" customHeight="1">
      <c r="A18" s="62" t="s">
        <v>28</v>
      </c>
      <c r="B18" s="63" t="s">
        <v>29</v>
      </c>
      <c r="C18" s="56">
        <f>Dodavka</f>
        <v>0</v>
      </c>
      <c r="D18" s="9" t="str">
        <f>Rekapitulace!A46</f>
        <v>Mimostaveništní doprava</v>
      </c>
      <c r="E18" s="60"/>
      <c r="F18" s="61"/>
      <c r="G18" s="56">
        <f>Rekapitulace!I46</f>
        <v>0</v>
      </c>
    </row>
    <row r="19" spans="1:7" ht="15.95" customHeight="1">
      <c r="A19" s="64" t="s">
        <v>30</v>
      </c>
      <c r="B19" s="55"/>
      <c r="C19" s="56">
        <f>SUM(C15:C18)</f>
        <v>0</v>
      </c>
      <c r="D19" s="9" t="str">
        <f>Rekapitulace!A47</f>
        <v>Zařízení staveniště</v>
      </c>
      <c r="E19" s="60"/>
      <c r="F19" s="61"/>
      <c r="G19" s="56">
        <f>Rekapitulace!I47</f>
        <v>0</v>
      </c>
    </row>
    <row r="20" spans="1:7" ht="15.95" customHeight="1">
      <c r="A20" s="64"/>
      <c r="B20" s="55"/>
      <c r="C20" s="56"/>
      <c r="D20" s="9" t="str">
        <f>Rekapitulace!A48</f>
        <v>Výrobní a dílenská dokumentace,včetně</v>
      </c>
      <c r="E20" s="60"/>
      <c r="F20" s="61"/>
      <c r="G20" s="56">
        <f>Rekapitulace!I48</f>
        <v>0</v>
      </c>
    </row>
    <row r="21" spans="1:7" ht="15.95" customHeight="1">
      <c r="A21" s="64" t="s">
        <v>31</v>
      </c>
      <c r="B21" s="55"/>
      <c r="C21" s="56">
        <f>HZS</f>
        <v>0</v>
      </c>
      <c r="D21" s="9" t="str">
        <f>Rekapitulace!A50</f>
        <v>Kompletační činnost (IČD)</v>
      </c>
      <c r="E21" s="60"/>
      <c r="F21" s="61"/>
      <c r="G21" s="56">
        <f>Rekapitulace!I50</f>
        <v>0</v>
      </c>
    </row>
    <row r="22" spans="1:7" ht="15.95" customHeight="1">
      <c r="A22" s="65" t="s">
        <v>32</v>
      </c>
      <c r="B22" s="66"/>
      <c r="C22" s="56">
        <f>C19+C21</f>
        <v>0</v>
      </c>
      <c r="D22" s="9" t="s">
        <v>33</v>
      </c>
      <c r="E22" s="60"/>
      <c r="F22" s="61"/>
      <c r="G22" s="56">
        <f>G23-SUM(G15:G21)</f>
        <v>0</v>
      </c>
    </row>
    <row r="23" spans="1:7" ht="15.95" customHeight="1" thickBot="1">
      <c r="A23" s="302" t="s">
        <v>34</v>
      </c>
      <c r="B23" s="303"/>
      <c r="C23" s="67">
        <f>C22+G23</f>
        <v>0</v>
      </c>
      <c r="D23" s="68" t="s">
        <v>35</v>
      </c>
      <c r="E23" s="69"/>
      <c r="F23" s="70"/>
      <c r="G23" s="56">
        <f>VRN</f>
        <v>0</v>
      </c>
    </row>
    <row r="24" spans="1:7">
      <c r="A24" s="71" t="s">
        <v>36</v>
      </c>
      <c r="B24" s="72"/>
      <c r="C24" s="73"/>
      <c r="D24" s="72" t="s">
        <v>37</v>
      </c>
      <c r="E24" s="72"/>
      <c r="F24" s="74" t="s">
        <v>38</v>
      </c>
      <c r="G24" s="75"/>
    </row>
    <row r="25" spans="1:7">
      <c r="A25" s="65" t="s">
        <v>39</v>
      </c>
      <c r="B25" s="66"/>
      <c r="C25" s="76"/>
      <c r="D25" s="66" t="s">
        <v>39</v>
      </c>
      <c r="E25" s="77"/>
      <c r="F25" s="78" t="s">
        <v>39</v>
      </c>
      <c r="G25" s="79"/>
    </row>
    <row r="26" spans="1:7" ht="37.5" customHeight="1">
      <c r="A26" s="65" t="s">
        <v>40</v>
      </c>
      <c r="B26" s="80"/>
      <c r="C26" s="76"/>
      <c r="D26" s="66" t="s">
        <v>40</v>
      </c>
      <c r="E26" s="77"/>
      <c r="F26" s="78" t="s">
        <v>40</v>
      </c>
      <c r="G26" s="79"/>
    </row>
    <row r="27" spans="1:7">
      <c r="A27" s="65"/>
      <c r="B27" s="81"/>
      <c r="C27" s="76"/>
      <c r="D27" s="66"/>
      <c r="E27" s="77"/>
      <c r="F27" s="78"/>
      <c r="G27" s="79"/>
    </row>
    <row r="28" spans="1:7">
      <c r="A28" s="65" t="s">
        <v>41</v>
      </c>
      <c r="B28" s="66"/>
      <c r="C28" s="76"/>
      <c r="D28" s="78" t="s">
        <v>42</v>
      </c>
      <c r="E28" s="76"/>
      <c r="F28" s="82" t="s">
        <v>42</v>
      </c>
      <c r="G28" s="79"/>
    </row>
    <row r="29" spans="1:7" ht="69" customHeight="1">
      <c r="A29" s="65"/>
      <c r="B29" s="66"/>
      <c r="C29" s="83"/>
      <c r="D29" s="84"/>
      <c r="E29" s="83"/>
      <c r="F29" s="66"/>
      <c r="G29" s="79"/>
    </row>
    <row r="30" spans="1:7">
      <c r="A30" s="85" t="s">
        <v>43</v>
      </c>
      <c r="B30" s="86"/>
      <c r="C30" s="87">
        <v>21</v>
      </c>
      <c r="D30" s="86" t="s">
        <v>44</v>
      </c>
      <c r="E30" s="88"/>
      <c r="F30" s="304">
        <f>C23-F32</f>
        <v>0</v>
      </c>
      <c r="G30" s="305"/>
    </row>
    <row r="31" spans="1:7">
      <c r="A31" s="85" t="s">
        <v>45</v>
      </c>
      <c r="B31" s="86"/>
      <c r="C31" s="87">
        <f>SazbaDPH1</f>
        <v>21</v>
      </c>
      <c r="D31" s="86" t="s">
        <v>46</v>
      </c>
      <c r="E31" s="88"/>
      <c r="F31" s="304">
        <f>ROUND(PRODUCT(F30,C31/100),0)</f>
        <v>0</v>
      </c>
      <c r="G31" s="305"/>
    </row>
    <row r="32" spans="1:7">
      <c r="A32" s="85" t="s">
        <v>43</v>
      </c>
      <c r="B32" s="86"/>
      <c r="C32" s="87">
        <v>0</v>
      </c>
      <c r="D32" s="86" t="s">
        <v>46</v>
      </c>
      <c r="E32" s="88"/>
      <c r="F32" s="304">
        <v>0</v>
      </c>
      <c r="G32" s="305"/>
    </row>
    <row r="33" spans="1:8">
      <c r="A33" s="85" t="s">
        <v>45</v>
      </c>
      <c r="B33" s="89"/>
      <c r="C33" s="90">
        <f>SazbaDPH2</f>
        <v>0</v>
      </c>
      <c r="D33" s="86" t="s">
        <v>46</v>
      </c>
      <c r="E33" s="61"/>
      <c r="F33" s="304">
        <f>ROUND(PRODUCT(F32,C33/100),0)</f>
        <v>0</v>
      </c>
      <c r="G33" s="305"/>
    </row>
    <row r="34" spans="1:8" s="94" customFormat="1" ht="19.5" customHeight="1" thickBot="1">
      <c r="A34" s="91" t="s">
        <v>47</v>
      </c>
      <c r="B34" s="92"/>
      <c r="C34" s="92"/>
      <c r="D34" s="92"/>
      <c r="E34" s="93"/>
      <c r="F34" s="306">
        <f>ROUND(SUM(F30:F33),0)</f>
        <v>0</v>
      </c>
      <c r="G34" s="307"/>
    </row>
    <row r="36" spans="1:8">
      <c r="A36" s="95" t="s">
        <v>48</v>
      </c>
      <c r="B36" s="95"/>
      <c r="C36" s="95"/>
      <c r="D36" s="95"/>
      <c r="E36" s="95"/>
      <c r="F36" s="95"/>
      <c r="G36" s="95"/>
      <c r="H36" t="s">
        <v>6</v>
      </c>
    </row>
    <row r="37" spans="1:8" ht="14.25" customHeight="1">
      <c r="A37" s="95"/>
      <c r="B37" s="298"/>
      <c r="C37" s="298"/>
      <c r="D37" s="298"/>
      <c r="E37" s="298"/>
      <c r="F37" s="298"/>
      <c r="G37" s="298"/>
      <c r="H37" t="s">
        <v>6</v>
      </c>
    </row>
    <row r="38" spans="1:8" ht="12.75" customHeight="1">
      <c r="A38" s="96"/>
      <c r="B38" s="298"/>
      <c r="C38" s="298"/>
      <c r="D38" s="298"/>
      <c r="E38" s="298"/>
      <c r="F38" s="298"/>
      <c r="G38" s="298"/>
      <c r="H38" t="s">
        <v>6</v>
      </c>
    </row>
    <row r="39" spans="1:8">
      <c r="A39" s="96"/>
      <c r="B39" s="298"/>
      <c r="C39" s="298"/>
      <c r="D39" s="298"/>
      <c r="E39" s="298"/>
      <c r="F39" s="298"/>
      <c r="G39" s="298"/>
      <c r="H39" t="s">
        <v>6</v>
      </c>
    </row>
    <row r="40" spans="1:8">
      <c r="A40" s="96"/>
      <c r="B40" s="298"/>
      <c r="C40" s="298"/>
      <c r="D40" s="298"/>
      <c r="E40" s="298"/>
      <c r="F40" s="298"/>
      <c r="G40" s="298"/>
      <c r="H40" t="s">
        <v>6</v>
      </c>
    </row>
    <row r="41" spans="1:8">
      <c r="A41" s="96"/>
      <c r="B41" s="298"/>
      <c r="C41" s="298"/>
      <c r="D41" s="298"/>
      <c r="E41" s="298"/>
      <c r="F41" s="298"/>
      <c r="G41" s="298"/>
      <c r="H41" t="s">
        <v>6</v>
      </c>
    </row>
    <row r="42" spans="1:8">
      <c r="A42" s="96"/>
      <c r="B42" s="298"/>
      <c r="C42" s="298"/>
      <c r="D42" s="298"/>
      <c r="E42" s="298"/>
      <c r="F42" s="298"/>
      <c r="G42" s="298"/>
      <c r="H42" t="s">
        <v>6</v>
      </c>
    </row>
    <row r="43" spans="1:8">
      <c r="A43" s="96"/>
      <c r="B43" s="298"/>
      <c r="C43" s="298"/>
      <c r="D43" s="298"/>
      <c r="E43" s="298"/>
      <c r="F43" s="298"/>
      <c r="G43" s="298"/>
      <c r="H43" t="s">
        <v>6</v>
      </c>
    </row>
    <row r="44" spans="1:8">
      <c r="A44" s="96"/>
      <c r="B44" s="298"/>
      <c r="C44" s="298"/>
      <c r="D44" s="298"/>
      <c r="E44" s="298"/>
      <c r="F44" s="298"/>
      <c r="G44" s="298"/>
      <c r="H44" t="s">
        <v>6</v>
      </c>
    </row>
    <row r="45" spans="1:8" ht="0.75" customHeight="1">
      <c r="A45" s="96"/>
      <c r="B45" s="298"/>
      <c r="C45" s="298"/>
      <c r="D45" s="298"/>
      <c r="E45" s="298"/>
      <c r="F45" s="298"/>
      <c r="G45" s="298"/>
      <c r="H45" t="s">
        <v>6</v>
      </c>
    </row>
    <row r="46" spans="1:8">
      <c r="B46" s="308"/>
      <c r="C46" s="308"/>
      <c r="D46" s="308"/>
      <c r="E46" s="308"/>
      <c r="F46" s="308"/>
      <c r="G46" s="308"/>
    </row>
    <row r="47" spans="1:8">
      <c r="B47" s="308"/>
      <c r="C47" s="308"/>
      <c r="D47" s="308"/>
      <c r="E47" s="308"/>
      <c r="F47" s="308"/>
      <c r="G47" s="308"/>
    </row>
    <row r="48" spans="1:8">
      <c r="B48" s="308"/>
      <c r="C48" s="308"/>
      <c r="D48" s="308"/>
      <c r="E48" s="308"/>
      <c r="F48" s="308"/>
      <c r="G48" s="308"/>
    </row>
    <row r="49" spans="2:7">
      <c r="B49" s="308"/>
      <c r="C49" s="308"/>
      <c r="D49" s="308"/>
      <c r="E49" s="308"/>
      <c r="F49" s="308"/>
      <c r="G49" s="308"/>
    </row>
    <row r="50" spans="2:7">
      <c r="B50" s="308"/>
      <c r="C50" s="308"/>
      <c r="D50" s="308"/>
      <c r="E50" s="308"/>
      <c r="F50" s="308"/>
      <c r="G50" s="308"/>
    </row>
    <row r="51" spans="2:7">
      <c r="B51" s="308"/>
      <c r="C51" s="308"/>
      <c r="D51" s="308"/>
      <c r="E51" s="308"/>
      <c r="F51" s="308"/>
      <c r="G51" s="308"/>
    </row>
    <row r="52" spans="2:7">
      <c r="B52" s="308"/>
      <c r="C52" s="308"/>
      <c r="D52" s="308"/>
      <c r="E52" s="308"/>
      <c r="F52" s="308"/>
      <c r="G52" s="308"/>
    </row>
    <row r="53" spans="2:7">
      <c r="B53" s="308"/>
      <c r="C53" s="308"/>
      <c r="D53" s="308"/>
      <c r="E53" s="308"/>
      <c r="F53" s="308"/>
      <c r="G53" s="308"/>
    </row>
    <row r="54" spans="2:7">
      <c r="B54" s="308"/>
      <c r="C54" s="308"/>
      <c r="D54" s="308"/>
      <c r="E54" s="308"/>
      <c r="F54" s="308"/>
      <c r="G54" s="308"/>
    </row>
    <row r="55" spans="2:7">
      <c r="B55" s="308"/>
      <c r="C55" s="308"/>
      <c r="D55" s="308"/>
      <c r="E55" s="308"/>
      <c r="F55" s="308"/>
      <c r="G55" s="308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102"/>
  <sheetViews>
    <sheetView topLeftCell="A7" workbookViewId="0">
      <selection activeCell="N49" sqref="N49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309" t="s">
        <v>49</v>
      </c>
      <c r="B1" s="310"/>
      <c r="C1" s="97" t="str">
        <f>CONCATENATE(cislostavby," ",nazevstavby)</f>
        <v>2015/0060 MŠ Šimůnkova zateplení pláště objektu</v>
      </c>
      <c r="D1" s="98"/>
      <c r="E1" s="99"/>
      <c r="F1" s="98"/>
      <c r="G1" s="100" t="s">
        <v>50</v>
      </c>
      <c r="H1" s="101"/>
      <c r="I1" s="102"/>
    </row>
    <row r="2" spans="1:9" ht="13.5" thickBot="1">
      <c r="A2" s="311" t="s">
        <v>51</v>
      </c>
      <c r="B2" s="312"/>
      <c r="C2" s="103" t="str">
        <f>CONCATENATE(cisloobjektu," ",nazevobjektu)</f>
        <v>01 Fasáda</v>
      </c>
      <c r="D2" s="104"/>
      <c r="E2" s="105"/>
      <c r="F2" s="104"/>
      <c r="G2" s="313"/>
      <c r="H2" s="314"/>
      <c r="I2" s="315"/>
    </row>
    <row r="3" spans="1:9" ht="13.5" thickTop="1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>
      <c r="A4" s="106" t="s">
        <v>52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>
      <c r="A6" s="109"/>
      <c r="B6" s="110" t="s">
        <v>53</v>
      </c>
      <c r="C6" s="110"/>
      <c r="D6" s="111"/>
      <c r="E6" s="112" t="s">
        <v>54</v>
      </c>
      <c r="F6" s="113" t="s">
        <v>55</v>
      </c>
      <c r="G6" s="113" t="s">
        <v>56</v>
      </c>
      <c r="H6" s="113" t="s">
        <v>57</v>
      </c>
      <c r="I6" s="114" t="s">
        <v>31</v>
      </c>
    </row>
    <row r="7" spans="1:9" s="35" customFormat="1">
      <c r="A7" s="200" t="str">
        <f>Položky!B7</f>
        <v>1</v>
      </c>
      <c r="B7" s="115" t="str">
        <f>Položky!C7</f>
        <v>Zemní práce</v>
      </c>
      <c r="C7" s="66"/>
      <c r="D7" s="116"/>
      <c r="E7" s="201">
        <f>Položky!BA61</f>
        <v>0</v>
      </c>
      <c r="F7" s="202">
        <f>Položky!BB61</f>
        <v>0</v>
      </c>
      <c r="G7" s="202">
        <f>Položky!BC61</f>
        <v>0</v>
      </c>
      <c r="H7" s="202">
        <f>Položky!BD61</f>
        <v>0</v>
      </c>
      <c r="I7" s="203">
        <f>Položky!BE61</f>
        <v>0</v>
      </c>
    </row>
    <row r="8" spans="1:9" s="35" customFormat="1">
      <c r="A8" s="200" t="str">
        <f>Položky!B62</f>
        <v>11</v>
      </c>
      <c r="B8" s="115" t="str">
        <f>Položky!C62</f>
        <v>Přípravné a přidružené práce</v>
      </c>
      <c r="C8" s="66"/>
      <c r="D8" s="116"/>
      <c r="E8" s="201">
        <f>Položky!BA74</f>
        <v>0</v>
      </c>
      <c r="F8" s="202">
        <f>Položky!BB74</f>
        <v>0</v>
      </c>
      <c r="G8" s="202">
        <f>Položky!BC74</f>
        <v>0</v>
      </c>
      <c r="H8" s="202">
        <f>Položky!BD74</f>
        <v>0</v>
      </c>
      <c r="I8" s="203">
        <f>Položky!BE74</f>
        <v>0</v>
      </c>
    </row>
    <row r="9" spans="1:9" s="35" customFormat="1">
      <c r="A9" s="200" t="str">
        <f>Položky!B75</f>
        <v>2</v>
      </c>
      <c r="B9" s="115" t="str">
        <f>Položky!C75</f>
        <v>Základy a zvláštní zakládání</v>
      </c>
      <c r="C9" s="66"/>
      <c r="D9" s="116"/>
      <c r="E9" s="201">
        <f>Položky!BA94</f>
        <v>0</v>
      </c>
      <c r="F9" s="202">
        <f>Položky!BB94</f>
        <v>0</v>
      </c>
      <c r="G9" s="202">
        <f>Položky!BC94</f>
        <v>0</v>
      </c>
      <c r="H9" s="202">
        <f>Položky!BD94</f>
        <v>0</v>
      </c>
      <c r="I9" s="203">
        <f>Položky!BE94</f>
        <v>0</v>
      </c>
    </row>
    <row r="10" spans="1:9" s="35" customFormat="1">
      <c r="A10" s="200" t="str">
        <f>Položky!B95</f>
        <v>3</v>
      </c>
      <c r="B10" s="115" t="str">
        <f>Položky!C95</f>
        <v>Svislé a kompletní konstrukce</v>
      </c>
      <c r="C10" s="66"/>
      <c r="D10" s="116"/>
      <c r="E10" s="201">
        <f>Položky!BA101</f>
        <v>0</v>
      </c>
      <c r="F10" s="202">
        <f>Položky!BB101</f>
        <v>0</v>
      </c>
      <c r="G10" s="202">
        <f>Položky!BC101</f>
        <v>0</v>
      </c>
      <c r="H10" s="202">
        <f>Položky!BD101</f>
        <v>0</v>
      </c>
      <c r="I10" s="203">
        <f>Položky!BE101</f>
        <v>0</v>
      </c>
    </row>
    <row r="11" spans="1:9" s="35" customFormat="1">
      <c r="A11" s="200" t="str">
        <f>Položky!B102</f>
        <v>5</v>
      </c>
      <c r="B11" s="115" t="str">
        <f>Položky!C102</f>
        <v>Komunikace</v>
      </c>
      <c r="C11" s="66"/>
      <c r="D11" s="116"/>
      <c r="E11" s="201">
        <f>Položky!BA108</f>
        <v>0</v>
      </c>
      <c r="F11" s="202">
        <f>Položky!BB108</f>
        <v>0</v>
      </c>
      <c r="G11" s="202">
        <f>Položky!BC108</f>
        <v>0</v>
      </c>
      <c r="H11" s="202">
        <f>Položky!BD108</f>
        <v>0</v>
      </c>
      <c r="I11" s="203">
        <f>Položky!BE108</f>
        <v>0</v>
      </c>
    </row>
    <row r="12" spans="1:9" s="35" customFormat="1">
      <c r="A12" s="200" t="str">
        <f>Položky!B109</f>
        <v>61</v>
      </c>
      <c r="B12" s="115" t="str">
        <f>Položky!C109</f>
        <v>Upravy povrchů vnitřní</v>
      </c>
      <c r="C12" s="66"/>
      <c r="D12" s="116"/>
      <c r="E12" s="201">
        <f>Položky!BA126</f>
        <v>0</v>
      </c>
      <c r="F12" s="202">
        <f>Položky!BB126</f>
        <v>0</v>
      </c>
      <c r="G12" s="202">
        <f>Položky!BC126</f>
        <v>0</v>
      </c>
      <c r="H12" s="202">
        <f>Položky!BD126</f>
        <v>0</v>
      </c>
      <c r="I12" s="203">
        <f>Položky!BE126</f>
        <v>0</v>
      </c>
    </row>
    <row r="13" spans="1:9" s="35" customFormat="1">
      <c r="A13" s="200" t="str">
        <f>Položky!B127</f>
        <v>62</v>
      </c>
      <c r="B13" s="115" t="str">
        <f>Položky!C127</f>
        <v>Úpravy povrchů vnější</v>
      </c>
      <c r="C13" s="66"/>
      <c r="D13" s="116"/>
      <c r="E13" s="201">
        <f>Položky!BA597</f>
        <v>0</v>
      </c>
      <c r="F13" s="202">
        <f>Položky!BB597</f>
        <v>0</v>
      </c>
      <c r="G13" s="202">
        <f>Položky!BC597</f>
        <v>0</v>
      </c>
      <c r="H13" s="202">
        <f>Položky!BD597</f>
        <v>0</v>
      </c>
      <c r="I13" s="203">
        <f>Položky!BE597</f>
        <v>0</v>
      </c>
    </row>
    <row r="14" spans="1:9" s="35" customFormat="1">
      <c r="A14" s="200" t="str">
        <f>Položky!B598</f>
        <v>63</v>
      </c>
      <c r="B14" s="115" t="str">
        <f>Položky!C598</f>
        <v>Podlahy a podlahové konstrukce</v>
      </c>
      <c r="C14" s="66"/>
      <c r="D14" s="116"/>
      <c r="E14" s="201">
        <f>Položky!BA645</f>
        <v>0</v>
      </c>
      <c r="F14" s="202">
        <f>Položky!BB645</f>
        <v>0</v>
      </c>
      <c r="G14" s="202">
        <f>Položky!BC645</f>
        <v>0</v>
      </c>
      <c r="H14" s="202">
        <f>Položky!BD645</f>
        <v>0</v>
      </c>
      <c r="I14" s="203">
        <f>Položky!BE645</f>
        <v>0</v>
      </c>
    </row>
    <row r="15" spans="1:9" s="35" customFormat="1">
      <c r="A15" s="200" t="str">
        <f>Položky!B646</f>
        <v>64</v>
      </c>
      <c r="B15" s="115" t="str">
        <f>Položky!C646</f>
        <v>Výplně otvorů</v>
      </c>
      <c r="C15" s="66"/>
      <c r="D15" s="116"/>
      <c r="E15" s="201">
        <f>Položky!BA652</f>
        <v>0</v>
      </c>
      <c r="F15" s="202">
        <f>Položky!BB652</f>
        <v>0</v>
      </c>
      <c r="G15" s="202">
        <f>Položky!BC652</f>
        <v>0</v>
      </c>
      <c r="H15" s="202">
        <f>Položky!BD652</f>
        <v>0</v>
      </c>
      <c r="I15" s="203">
        <f>Položky!BE652</f>
        <v>0</v>
      </c>
    </row>
    <row r="16" spans="1:9" s="35" customFormat="1">
      <c r="A16" s="200" t="str">
        <f>Položky!B653</f>
        <v>91</v>
      </c>
      <c r="B16" s="115" t="str">
        <f>Položky!C653</f>
        <v>Doplňující práce na komunikaci</v>
      </c>
      <c r="C16" s="66"/>
      <c r="D16" s="116"/>
      <c r="E16" s="201">
        <f>Položky!BA660</f>
        <v>0</v>
      </c>
      <c r="F16" s="202">
        <f>Položky!BB660</f>
        <v>0</v>
      </c>
      <c r="G16" s="202">
        <f>Položky!BC660</f>
        <v>0</v>
      </c>
      <c r="H16" s="202">
        <f>Položky!BD660</f>
        <v>0</v>
      </c>
      <c r="I16" s="203">
        <f>Položky!BE660</f>
        <v>0</v>
      </c>
    </row>
    <row r="17" spans="1:9" s="35" customFormat="1">
      <c r="A17" s="200" t="str">
        <f>Položky!B661</f>
        <v>94</v>
      </c>
      <c r="B17" s="115" t="str">
        <f>Položky!C661</f>
        <v>Lešení a stavební výtahy</v>
      </c>
      <c r="C17" s="66"/>
      <c r="D17" s="116"/>
      <c r="E17" s="201">
        <f>Položky!BA698</f>
        <v>0</v>
      </c>
      <c r="F17" s="202">
        <f>Položky!BB698</f>
        <v>0</v>
      </c>
      <c r="G17" s="202">
        <f>Položky!BC698</f>
        <v>0</v>
      </c>
      <c r="H17" s="202">
        <f>Položky!BD698</f>
        <v>0</v>
      </c>
      <c r="I17" s="203">
        <f>Položky!BE698</f>
        <v>0</v>
      </c>
    </row>
    <row r="18" spans="1:9" s="35" customFormat="1">
      <c r="A18" s="200" t="str">
        <f>Položky!B699</f>
        <v>95</v>
      </c>
      <c r="B18" s="115" t="str">
        <f>Položky!C699</f>
        <v>Dokončovací konstrukce na pozemních stavbách</v>
      </c>
      <c r="C18" s="66"/>
      <c r="D18" s="116"/>
      <c r="E18" s="201">
        <f>Položky!BA747</f>
        <v>0</v>
      </c>
      <c r="F18" s="202">
        <f>Položky!BB747</f>
        <v>0</v>
      </c>
      <c r="G18" s="202">
        <f>Položky!BC747</f>
        <v>0</v>
      </c>
      <c r="H18" s="202">
        <f>Položky!BD747</f>
        <v>0</v>
      </c>
      <c r="I18" s="203">
        <f>Položky!BE747</f>
        <v>0</v>
      </c>
    </row>
    <row r="19" spans="1:9" s="35" customFormat="1">
      <c r="A19" s="200" t="str">
        <f>Položky!B748</f>
        <v>96</v>
      </c>
      <c r="B19" s="115" t="str">
        <f>Položky!C748</f>
        <v>Bourání konstrukcí</v>
      </c>
      <c r="C19" s="66"/>
      <c r="D19" s="116"/>
      <c r="E19" s="201">
        <f>Položky!BA793</f>
        <v>0</v>
      </c>
      <c r="F19" s="202">
        <f>Položky!BB793</f>
        <v>0</v>
      </c>
      <c r="G19" s="202">
        <f>Položky!BC793</f>
        <v>0</v>
      </c>
      <c r="H19" s="202">
        <f>Položky!BD793</f>
        <v>0</v>
      </c>
      <c r="I19" s="203">
        <f>Položky!BE793</f>
        <v>0</v>
      </c>
    </row>
    <row r="20" spans="1:9" s="35" customFormat="1">
      <c r="A20" s="200" t="str">
        <f>Položky!B794</f>
        <v>97</v>
      </c>
      <c r="B20" s="115" t="str">
        <f>Položky!C794</f>
        <v>Prorážení otvorů</v>
      </c>
      <c r="C20" s="66"/>
      <c r="D20" s="116"/>
      <c r="E20" s="201">
        <f>Položky!BA819</f>
        <v>0</v>
      </c>
      <c r="F20" s="202">
        <f>Položky!BB819</f>
        <v>0</v>
      </c>
      <c r="G20" s="202">
        <f>Položky!BC819</f>
        <v>0</v>
      </c>
      <c r="H20" s="202">
        <f>Položky!BD819</f>
        <v>0</v>
      </c>
      <c r="I20" s="203">
        <f>Položky!BE819</f>
        <v>0</v>
      </c>
    </row>
    <row r="21" spans="1:9" s="35" customFormat="1">
      <c r="A21" s="200" t="str">
        <f>Položky!B820</f>
        <v>99</v>
      </c>
      <c r="B21" s="115" t="str">
        <f>Položky!C820</f>
        <v>Staveništní přesun hmot</v>
      </c>
      <c r="C21" s="66"/>
      <c r="D21" s="116"/>
      <c r="E21" s="201">
        <f>Položky!BA822</f>
        <v>0</v>
      </c>
      <c r="F21" s="202">
        <f>Položky!BB822</f>
        <v>0</v>
      </c>
      <c r="G21" s="202">
        <f>Položky!BC822</f>
        <v>0</v>
      </c>
      <c r="H21" s="202">
        <f>Položky!BD822</f>
        <v>0</v>
      </c>
      <c r="I21" s="203">
        <f>Položky!BE822</f>
        <v>0</v>
      </c>
    </row>
    <row r="22" spans="1:9" s="35" customFormat="1">
      <c r="A22" s="200" t="str">
        <f>Položky!B823</f>
        <v>711</v>
      </c>
      <c r="B22" s="115" t="str">
        <f>Položky!C823</f>
        <v>Izolace proti vodě</v>
      </c>
      <c r="C22" s="66"/>
      <c r="D22" s="116"/>
      <c r="E22" s="201">
        <f>Položky!BA928</f>
        <v>0</v>
      </c>
      <c r="F22" s="202">
        <f>Položky!BB928</f>
        <v>0</v>
      </c>
      <c r="G22" s="202">
        <f>Položky!BC928</f>
        <v>0</v>
      </c>
      <c r="H22" s="202">
        <f>Položky!BD928</f>
        <v>0</v>
      </c>
      <c r="I22" s="203">
        <f>Položky!BE928</f>
        <v>0</v>
      </c>
    </row>
    <row r="23" spans="1:9" s="35" customFormat="1">
      <c r="A23" s="200" t="str">
        <f>Položky!B929</f>
        <v>712</v>
      </c>
      <c r="B23" s="115" t="str">
        <f>Položky!C929</f>
        <v>Živičné krytiny</v>
      </c>
      <c r="C23" s="66"/>
      <c r="D23" s="116"/>
      <c r="E23" s="201">
        <f>Položky!BA972</f>
        <v>0</v>
      </c>
      <c r="F23" s="202">
        <f>Položky!BB972</f>
        <v>0</v>
      </c>
      <c r="G23" s="202">
        <f>Položky!BC972</f>
        <v>0</v>
      </c>
      <c r="H23" s="202">
        <f>Položky!BD972</f>
        <v>0</v>
      </c>
      <c r="I23" s="203">
        <f>Položky!BE972</f>
        <v>0</v>
      </c>
    </row>
    <row r="24" spans="1:9" s="35" customFormat="1">
      <c r="A24" s="200" t="str">
        <f>Položky!B973</f>
        <v>713</v>
      </c>
      <c r="B24" s="115" t="str">
        <f>Položky!C973</f>
        <v>Izolace tepelné</v>
      </c>
      <c r="C24" s="66"/>
      <c r="D24" s="116"/>
      <c r="E24" s="201">
        <f>Položky!BA1050</f>
        <v>0</v>
      </c>
      <c r="F24" s="202">
        <f>Položky!BB1050</f>
        <v>0</v>
      </c>
      <c r="G24" s="202">
        <f>Položky!BC1050</f>
        <v>0</v>
      </c>
      <c r="H24" s="202">
        <f>Položky!BD1050</f>
        <v>0</v>
      </c>
      <c r="I24" s="203">
        <f>Položky!BE1050</f>
        <v>0</v>
      </c>
    </row>
    <row r="25" spans="1:9" s="35" customFormat="1">
      <c r="A25" s="200" t="str">
        <f>Položky!B1051</f>
        <v>720</v>
      </c>
      <c r="B25" s="115" t="str">
        <f>Položky!C1051</f>
        <v>Zdravotechnická instalace</v>
      </c>
      <c r="C25" s="66"/>
      <c r="D25" s="116"/>
      <c r="E25" s="201">
        <f>Položky!BA1054</f>
        <v>0</v>
      </c>
      <c r="F25" s="202">
        <f>Položky!BB1054</f>
        <v>0</v>
      </c>
      <c r="G25" s="202">
        <f>Položky!BC1054</f>
        <v>0</v>
      </c>
      <c r="H25" s="202">
        <f>Položky!BD1054</f>
        <v>0</v>
      </c>
      <c r="I25" s="203">
        <f>Položky!BE1054</f>
        <v>0</v>
      </c>
    </row>
    <row r="26" spans="1:9" s="35" customFormat="1">
      <c r="A26" s="200" t="str">
        <f>Položky!B1055</f>
        <v>730</v>
      </c>
      <c r="B26" s="115" t="str">
        <f>Položky!C1055</f>
        <v>Ústřední vytápění</v>
      </c>
      <c r="C26" s="66"/>
      <c r="D26" s="116"/>
      <c r="E26" s="201">
        <f>Položky!BA1057</f>
        <v>0</v>
      </c>
      <c r="F26" s="202">
        <f>Položky!BB1057</f>
        <v>0</v>
      </c>
      <c r="G26" s="202">
        <f>Položky!BC1057</f>
        <v>0</v>
      </c>
      <c r="H26" s="202">
        <f>Položky!BD1057</f>
        <v>0</v>
      </c>
      <c r="I26" s="203">
        <f>Položky!BE1057</f>
        <v>0</v>
      </c>
    </row>
    <row r="27" spans="1:9" s="35" customFormat="1">
      <c r="A27" s="200" t="str">
        <f>Položky!B1058</f>
        <v>762</v>
      </c>
      <c r="B27" s="115" t="str">
        <f>Položky!C1058</f>
        <v>Konstrukce tesařské</v>
      </c>
      <c r="C27" s="66"/>
      <c r="D27" s="116"/>
      <c r="E27" s="201">
        <f>Položky!BA1073</f>
        <v>0</v>
      </c>
      <c r="F27" s="202">
        <f>Položky!BB1073</f>
        <v>0</v>
      </c>
      <c r="G27" s="202">
        <f>Položky!BC1073</f>
        <v>0</v>
      </c>
      <c r="H27" s="202">
        <f>Položky!BD1073</f>
        <v>0</v>
      </c>
      <c r="I27" s="203">
        <f>Položky!BE1073</f>
        <v>0</v>
      </c>
    </row>
    <row r="28" spans="1:9" s="35" customFormat="1">
      <c r="A28" s="200" t="str">
        <f>Položky!B1074</f>
        <v>763</v>
      </c>
      <c r="B28" s="115" t="str">
        <f>Položky!C1074</f>
        <v>Dřevostavby</v>
      </c>
      <c r="C28" s="66"/>
      <c r="D28" s="116"/>
      <c r="E28" s="201">
        <f>Položky!BA1090</f>
        <v>0</v>
      </c>
      <c r="F28" s="202">
        <f>Položky!BB1090</f>
        <v>0</v>
      </c>
      <c r="G28" s="202">
        <f>Položky!BC1090</f>
        <v>0</v>
      </c>
      <c r="H28" s="202">
        <f>Položky!BD1090</f>
        <v>0</v>
      </c>
      <c r="I28" s="203">
        <f>Položky!BE1090</f>
        <v>0</v>
      </c>
    </row>
    <row r="29" spans="1:9" s="35" customFormat="1">
      <c r="A29" s="200" t="str">
        <f>Položky!B1091</f>
        <v>764</v>
      </c>
      <c r="B29" s="115" t="str">
        <f>Položky!C1091</f>
        <v>Konstrukce klempířské</v>
      </c>
      <c r="C29" s="66"/>
      <c r="D29" s="116"/>
      <c r="E29" s="201">
        <f>Položky!BA1118</f>
        <v>0</v>
      </c>
      <c r="F29" s="202">
        <f>Položky!BB1118</f>
        <v>0</v>
      </c>
      <c r="G29" s="202">
        <f>Položky!BC1118</f>
        <v>0</v>
      </c>
      <c r="H29" s="202">
        <f>Položky!BD1118</f>
        <v>0</v>
      </c>
      <c r="I29" s="203">
        <f>Položky!BE1118</f>
        <v>0</v>
      </c>
    </row>
    <row r="30" spans="1:9" s="35" customFormat="1">
      <c r="A30" s="200" t="str">
        <f>Položky!B1119</f>
        <v>766</v>
      </c>
      <c r="B30" s="115" t="str">
        <f>Položky!C1119</f>
        <v>Konstrukce truhlářské</v>
      </c>
      <c r="C30" s="66"/>
      <c r="D30" s="116"/>
      <c r="E30" s="201">
        <f>Položky!BA1139</f>
        <v>0</v>
      </c>
      <c r="F30" s="202">
        <f>Položky!BB1139</f>
        <v>0</v>
      </c>
      <c r="G30" s="202">
        <f>Položky!BC1139</f>
        <v>0</v>
      </c>
      <c r="H30" s="202">
        <f>Položky!BD1139</f>
        <v>0</v>
      </c>
      <c r="I30" s="203">
        <f>Položky!BE1139</f>
        <v>0</v>
      </c>
    </row>
    <row r="31" spans="1:9" s="35" customFormat="1">
      <c r="A31" s="200" t="str">
        <f>Položky!B1140</f>
        <v>767</v>
      </c>
      <c r="B31" s="115" t="str">
        <f>Položky!C1140</f>
        <v>Konstrukce zámečnické</v>
      </c>
      <c r="C31" s="66"/>
      <c r="D31" s="116"/>
      <c r="E31" s="201">
        <f>Položky!BA1171</f>
        <v>0</v>
      </c>
      <c r="F31" s="202">
        <f>Položky!BB1171</f>
        <v>0</v>
      </c>
      <c r="G31" s="202">
        <f>Položky!BC1171</f>
        <v>0</v>
      </c>
      <c r="H31" s="202">
        <f>Položky!BD1171</f>
        <v>0</v>
      </c>
      <c r="I31" s="203">
        <f>Položky!BE1171</f>
        <v>0</v>
      </c>
    </row>
    <row r="32" spans="1:9" s="35" customFormat="1">
      <c r="A32" s="200" t="str">
        <f>Položky!B1172</f>
        <v>769</v>
      </c>
      <c r="B32" s="115" t="str">
        <f>Položky!C1172</f>
        <v>Otvorové prvky z plastu</v>
      </c>
      <c r="C32" s="66"/>
      <c r="D32" s="116"/>
      <c r="E32" s="201">
        <f>Položky!BA1179</f>
        <v>0</v>
      </c>
      <c r="F32" s="202">
        <f>Položky!BB1179</f>
        <v>0</v>
      </c>
      <c r="G32" s="202">
        <f>Položky!BC1179</f>
        <v>0</v>
      </c>
      <c r="H32" s="202">
        <f>Položky!BD1179</f>
        <v>0</v>
      </c>
      <c r="I32" s="203">
        <f>Položky!BE1179</f>
        <v>0</v>
      </c>
    </row>
    <row r="33" spans="1:57" s="35" customFormat="1">
      <c r="A33" s="200" t="str">
        <f>Položky!B1180</f>
        <v>771</v>
      </c>
      <c r="B33" s="115" t="str">
        <f>Položky!C1180</f>
        <v>Podlahy z dlaždic a obklady</v>
      </c>
      <c r="C33" s="66"/>
      <c r="D33" s="116"/>
      <c r="E33" s="201">
        <f>Položky!BA1197</f>
        <v>0</v>
      </c>
      <c r="F33" s="202">
        <f>Položky!BB1197</f>
        <v>0</v>
      </c>
      <c r="G33" s="202">
        <f>Položky!BC1197</f>
        <v>0</v>
      </c>
      <c r="H33" s="202">
        <f>Položky!BD1197</f>
        <v>0</v>
      </c>
      <c r="I33" s="203">
        <f>Položky!BE1197</f>
        <v>0</v>
      </c>
    </row>
    <row r="34" spans="1:57" s="35" customFormat="1">
      <c r="A34" s="200" t="str">
        <f>Položky!B1198</f>
        <v>784</v>
      </c>
      <c r="B34" s="115" t="str">
        <f>Položky!C1198</f>
        <v>Malby</v>
      </c>
      <c r="C34" s="66"/>
      <c r="D34" s="116"/>
      <c r="E34" s="201">
        <f>Položky!BA1209</f>
        <v>0</v>
      </c>
      <c r="F34" s="202">
        <f>Položky!BB1209</f>
        <v>0</v>
      </c>
      <c r="G34" s="202">
        <f>Položky!BC1209</f>
        <v>0</v>
      </c>
      <c r="H34" s="202">
        <f>Položky!BD1209</f>
        <v>0</v>
      </c>
      <c r="I34" s="203">
        <f>Položky!BE1209</f>
        <v>0</v>
      </c>
    </row>
    <row r="35" spans="1:57" s="35" customFormat="1">
      <c r="A35" s="200" t="str">
        <f>Položky!B1210</f>
        <v>M21</v>
      </c>
      <c r="B35" s="115" t="str">
        <f>Položky!C1210</f>
        <v>Elektromontáže</v>
      </c>
      <c r="C35" s="66"/>
      <c r="D35" s="116"/>
      <c r="E35" s="201">
        <f>Položky!BA1212</f>
        <v>0</v>
      </c>
      <c r="F35" s="202">
        <f>Položky!BB1212</f>
        <v>0</v>
      </c>
      <c r="G35" s="202">
        <f>Položky!BC1212</f>
        <v>0</v>
      </c>
      <c r="H35" s="202">
        <f>Položky!BD1212</f>
        <v>0</v>
      </c>
      <c r="I35" s="203">
        <f>Položky!BE1212</f>
        <v>0</v>
      </c>
    </row>
    <row r="36" spans="1:57" s="35" customFormat="1">
      <c r="A36" s="200" t="str">
        <f>Položky!B1213</f>
        <v>M24</v>
      </c>
      <c r="B36" s="115" t="str">
        <f>Položky!C1213</f>
        <v>Montáže vzduchotechnických zařízení</v>
      </c>
      <c r="C36" s="66"/>
      <c r="D36" s="116"/>
      <c r="E36" s="201">
        <f>Položky!BA1215</f>
        <v>0</v>
      </c>
      <c r="F36" s="202">
        <f>Položky!BB1215</f>
        <v>0</v>
      </c>
      <c r="G36" s="202">
        <f>Položky!BC1215</f>
        <v>0</v>
      </c>
      <c r="H36" s="202">
        <f>Položky!BD1215</f>
        <v>0</v>
      </c>
      <c r="I36" s="203">
        <f>Položky!BE1215</f>
        <v>0</v>
      </c>
    </row>
    <row r="37" spans="1:57" s="35" customFormat="1" ht="13.5" thickBot="1">
      <c r="A37" s="200" t="str">
        <f>Položky!B1216</f>
        <v>D96</v>
      </c>
      <c r="B37" s="115" t="str">
        <f>Položky!C1216</f>
        <v>Přesuny suti a vybouraných hmot</v>
      </c>
      <c r="C37" s="66"/>
      <c r="D37" s="116"/>
      <c r="E37" s="201">
        <f>Položky!BA1223</f>
        <v>0</v>
      </c>
      <c r="F37" s="202">
        <f>Položky!BB1223</f>
        <v>0</v>
      </c>
      <c r="G37" s="202">
        <f>Položky!BC1223</f>
        <v>0</v>
      </c>
      <c r="H37" s="202">
        <f>Položky!BD1223</f>
        <v>0</v>
      </c>
      <c r="I37" s="203">
        <f>Položky!BE1223</f>
        <v>0</v>
      </c>
    </row>
    <row r="38" spans="1:57" s="123" customFormat="1" ht="13.5" thickBot="1">
      <c r="A38" s="117"/>
      <c r="B38" s="118" t="s">
        <v>58</v>
      </c>
      <c r="C38" s="118"/>
      <c r="D38" s="119"/>
      <c r="E38" s="120">
        <f>SUM(E7:E37)</f>
        <v>0</v>
      </c>
      <c r="F38" s="121">
        <f>SUM(F7:F37)</f>
        <v>0</v>
      </c>
      <c r="G38" s="121">
        <f>SUM(G7:G37)</f>
        <v>0</v>
      </c>
      <c r="H38" s="121">
        <f>SUM(H7:H37)</f>
        <v>0</v>
      </c>
      <c r="I38" s="122">
        <f>SUM(I7:I37)</f>
        <v>0</v>
      </c>
    </row>
    <row r="39" spans="1:57">
      <c r="A39" s="66"/>
      <c r="B39" s="66"/>
      <c r="C39" s="66"/>
      <c r="D39" s="66"/>
      <c r="E39" s="66"/>
      <c r="F39" s="66"/>
      <c r="G39" s="66"/>
      <c r="H39" s="66"/>
      <c r="I39" s="66"/>
    </row>
    <row r="40" spans="1:57" ht="19.5" customHeight="1">
      <c r="A40" s="107" t="s">
        <v>59</v>
      </c>
      <c r="B40" s="107"/>
      <c r="C40" s="107"/>
      <c r="D40" s="107"/>
      <c r="E40" s="107"/>
      <c r="F40" s="107"/>
      <c r="G40" s="124"/>
      <c r="H40" s="107"/>
      <c r="I40" s="107"/>
      <c r="BA40" s="41"/>
      <c r="BB40" s="41"/>
      <c r="BC40" s="41"/>
      <c r="BD40" s="41"/>
      <c r="BE40" s="41"/>
    </row>
    <row r="41" spans="1:57" ht="13.5" thickBot="1">
      <c r="A41" s="77"/>
      <c r="B41" s="77"/>
      <c r="C41" s="77"/>
      <c r="D41" s="77"/>
      <c r="E41" s="77"/>
      <c r="F41" s="77"/>
      <c r="G41" s="77"/>
      <c r="H41" s="77"/>
      <c r="I41" s="77"/>
    </row>
    <row r="42" spans="1:57">
      <c r="A42" s="71" t="s">
        <v>60</v>
      </c>
      <c r="B42" s="72"/>
      <c r="C42" s="72"/>
      <c r="D42" s="125"/>
      <c r="E42" s="126" t="s">
        <v>61</v>
      </c>
      <c r="F42" s="127" t="s">
        <v>62</v>
      </c>
      <c r="G42" s="128" t="s">
        <v>63</v>
      </c>
      <c r="H42" s="129"/>
      <c r="I42" s="130" t="s">
        <v>61</v>
      </c>
    </row>
    <row r="43" spans="1:57">
      <c r="A43" s="64" t="s">
        <v>818</v>
      </c>
      <c r="B43" s="55"/>
      <c r="C43" s="55"/>
      <c r="D43" s="131"/>
      <c r="E43" s="132">
        <v>0</v>
      </c>
      <c r="F43" s="133">
        <v>0</v>
      </c>
      <c r="G43" s="134">
        <f t="shared" ref="G43:G50" si="0">CHOOSE(BA43+1,HSV+PSV,HSV+PSV+Mont,HSV+PSV+Dodavka+Mont,HSV,PSV,Mont,Dodavka,Mont+Dodavka,0)</f>
        <v>0</v>
      </c>
      <c r="H43" s="135"/>
      <c r="I43" s="136">
        <f t="shared" ref="I43:I50" si="1">E43+F43*G43/100</f>
        <v>0</v>
      </c>
      <c r="BA43">
        <v>0</v>
      </c>
    </row>
    <row r="44" spans="1:57">
      <c r="A44" s="64" t="s">
        <v>819</v>
      </c>
      <c r="B44" s="55"/>
      <c r="C44" s="55"/>
      <c r="D44" s="131"/>
      <c r="E44" s="132">
        <v>0</v>
      </c>
      <c r="F44" s="133">
        <v>0</v>
      </c>
      <c r="G44" s="134">
        <f t="shared" si="0"/>
        <v>0</v>
      </c>
      <c r="H44" s="135"/>
      <c r="I44" s="136">
        <f t="shared" si="1"/>
        <v>0</v>
      </c>
      <c r="BA44">
        <v>0</v>
      </c>
    </row>
    <row r="45" spans="1:57">
      <c r="A45" s="64" t="s">
        <v>820</v>
      </c>
      <c r="B45" s="55"/>
      <c r="C45" s="55"/>
      <c r="D45" s="131"/>
      <c r="E45" s="132">
        <v>0</v>
      </c>
      <c r="F45" s="133">
        <v>0</v>
      </c>
      <c r="G45" s="134">
        <f t="shared" si="0"/>
        <v>0</v>
      </c>
      <c r="H45" s="135"/>
      <c r="I45" s="136">
        <f t="shared" si="1"/>
        <v>0</v>
      </c>
      <c r="BA45">
        <v>0</v>
      </c>
    </row>
    <row r="46" spans="1:57">
      <c r="A46" s="64" t="s">
        <v>821</v>
      </c>
      <c r="B46" s="55"/>
      <c r="C46" s="55"/>
      <c r="D46" s="131"/>
      <c r="E46" s="132">
        <v>0</v>
      </c>
      <c r="F46" s="133">
        <v>0</v>
      </c>
      <c r="G46" s="134">
        <f t="shared" si="0"/>
        <v>0</v>
      </c>
      <c r="H46" s="135"/>
      <c r="I46" s="136">
        <f t="shared" si="1"/>
        <v>0</v>
      </c>
      <c r="BA46">
        <v>0</v>
      </c>
    </row>
    <row r="47" spans="1:57">
      <c r="A47" s="64" t="s">
        <v>822</v>
      </c>
      <c r="B47" s="55"/>
      <c r="C47" s="55"/>
      <c r="D47" s="131"/>
      <c r="E47" s="132">
        <v>0</v>
      </c>
      <c r="F47" s="133">
        <v>0</v>
      </c>
      <c r="G47" s="134">
        <f t="shared" si="0"/>
        <v>0</v>
      </c>
      <c r="H47" s="135"/>
      <c r="I47" s="136">
        <f t="shared" si="1"/>
        <v>0</v>
      </c>
      <c r="BA47">
        <v>1</v>
      </c>
    </row>
    <row r="48" spans="1:57">
      <c r="A48" s="65" t="s">
        <v>909</v>
      </c>
      <c r="B48" s="66"/>
      <c r="C48" s="66"/>
      <c r="D48" s="79"/>
      <c r="E48" s="290">
        <v>0</v>
      </c>
      <c r="F48" s="291">
        <v>0</v>
      </c>
      <c r="G48" s="293">
        <f t="shared" si="0"/>
        <v>0</v>
      </c>
      <c r="H48" s="295"/>
      <c r="I48" s="297">
        <f t="shared" si="1"/>
        <v>0</v>
      </c>
      <c r="BA48">
        <v>1</v>
      </c>
    </row>
    <row r="49" spans="1:53">
      <c r="A49" s="64" t="s">
        <v>910</v>
      </c>
      <c r="B49" s="55"/>
      <c r="C49" s="55"/>
      <c r="D49" s="131"/>
      <c r="E49" s="132"/>
      <c r="F49" s="292"/>
      <c r="G49" s="294"/>
      <c r="H49" s="296"/>
      <c r="I49" s="136"/>
    </row>
    <row r="50" spans="1:53">
      <c r="A50" s="64" t="s">
        <v>823</v>
      </c>
      <c r="B50" s="55"/>
      <c r="C50" s="55"/>
      <c r="D50" s="131"/>
      <c r="E50" s="132">
        <v>0</v>
      </c>
      <c r="F50" s="133">
        <v>0</v>
      </c>
      <c r="G50" s="134">
        <f t="shared" si="0"/>
        <v>0</v>
      </c>
      <c r="H50" s="135"/>
      <c r="I50" s="136">
        <f t="shared" si="1"/>
        <v>0</v>
      </c>
      <c r="BA50">
        <v>2</v>
      </c>
    </row>
    <row r="51" spans="1:53" ht="13.5" thickBot="1">
      <c r="A51" s="137"/>
      <c r="B51" s="138" t="s">
        <v>64</v>
      </c>
      <c r="C51" s="139"/>
      <c r="D51" s="140"/>
      <c r="E51" s="141"/>
      <c r="F51" s="142"/>
      <c r="G51" s="142"/>
      <c r="H51" s="316">
        <f>SUM(I43:I50)</f>
        <v>0</v>
      </c>
      <c r="I51" s="317"/>
    </row>
    <row r="53" spans="1:53">
      <c r="B53" s="123"/>
      <c r="F53" s="143"/>
      <c r="G53" s="144"/>
      <c r="H53" s="144"/>
      <c r="I53" s="145"/>
    </row>
    <row r="54" spans="1:53">
      <c r="F54" s="143"/>
      <c r="G54" s="144"/>
      <c r="H54" s="144"/>
      <c r="I54" s="145"/>
    </row>
    <row r="55" spans="1:53">
      <c r="F55" s="143"/>
      <c r="G55" s="144"/>
      <c r="H55" s="144"/>
      <c r="I55" s="145"/>
    </row>
    <row r="56" spans="1:53">
      <c r="F56" s="143"/>
      <c r="G56" s="144"/>
      <c r="H56" s="144"/>
      <c r="I56" s="145"/>
    </row>
    <row r="57" spans="1:53">
      <c r="F57" s="143"/>
      <c r="G57" s="144"/>
      <c r="H57" s="144"/>
      <c r="I57" s="145"/>
    </row>
    <row r="58" spans="1:53">
      <c r="F58" s="143"/>
      <c r="G58" s="144"/>
      <c r="H58" s="144"/>
      <c r="I58" s="145"/>
    </row>
    <row r="59" spans="1:53">
      <c r="F59" s="143"/>
      <c r="G59" s="144"/>
      <c r="H59" s="144"/>
      <c r="I59" s="145"/>
    </row>
    <row r="60" spans="1:53">
      <c r="F60" s="143"/>
      <c r="G60" s="144"/>
      <c r="H60" s="144"/>
      <c r="I60" s="145"/>
    </row>
    <row r="61" spans="1:53">
      <c r="F61" s="143"/>
      <c r="G61" s="144"/>
      <c r="H61" s="144"/>
      <c r="I61" s="145"/>
    </row>
    <row r="62" spans="1:53">
      <c r="F62" s="143"/>
      <c r="G62" s="144"/>
      <c r="H62" s="144"/>
      <c r="I62" s="145"/>
    </row>
    <row r="63" spans="1:53">
      <c r="F63" s="143"/>
      <c r="G63" s="144"/>
      <c r="H63" s="144"/>
      <c r="I63" s="145"/>
    </row>
    <row r="64" spans="1:53">
      <c r="F64" s="143"/>
      <c r="G64" s="144"/>
      <c r="H64" s="144"/>
      <c r="I64" s="145"/>
    </row>
    <row r="65" spans="6:9">
      <c r="F65" s="143"/>
      <c r="G65" s="144"/>
      <c r="H65" s="144"/>
      <c r="I65" s="145"/>
    </row>
    <row r="66" spans="6:9">
      <c r="F66" s="143"/>
      <c r="G66" s="144"/>
      <c r="H66" s="144"/>
      <c r="I66" s="145"/>
    </row>
    <row r="67" spans="6:9">
      <c r="F67" s="143"/>
      <c r="G67" s="144"/>
      <c r="H67" s="144"/>
      <c r="I67" s="145"/>
    </row>
    <row r="68" spans="6:9">
      <c r="F68" s="143"/>
      <c r="G68" s="144"/>
      <c r="H68" s="144"/>
      <c r="I68" s="145"/>
    </row>
    <row r="69" spans="6:9">
      <c r="F69" s="143"/>
      <c r="G69" s="144"/>
      <c r="H69" s="144"/>
      <c r="I69" s="145"/>
    </row>
    <row r="70" spans="6:9">
      <c r="F70" s="143"/>
      <c r="G70" s="144"/>
      <c r="H70" s="144"/>
      <c r="I70" s="145"/>
    </row>
    <row r="71" spans="6:9">
      <c r="F71" s="143"/>
      <c r="G71" s="144"/>
      <c r="H71" s="144"/>
      <c r="I71" s="145"/>
    </row>
    <row r="72" spans="6:9">
      <c r="F72" s="143"/>
      <c r="G72" s="144"/>
      <c r="H72" s="144"/>
      <c r="I72" s="145"/>
    </row>
    <row r="73" spans="6:9">
      <c r="F73" s="143"/>
      <c r="G73" s="144"/>
      <c r="H73" s="144"/>
      <c r="I73" s="145"/>
    </row>
    <row r="74" spans="6:9">
      <c r="F74" s="143"/>
      <c r="G74" s="144"/>
      <c r="H74" s="144"/>
      <c r="I74" s="145"/>
    </row>
    <row r="75" spans="6:9">
      <c r="F75" s="143"/>
      <c r="G75" s="144"/>
      <c r="H75" s="144"/>
      <c r="I75" s="145"/>
    </row>
    <row r="76" spans="6:9">
      <c r="F76" s="143"/>
      <c r="G76" s="144"/>
      <c r="H76" s="144"/>
      <c r="I76" s="145"/>
    </row>
    <row r="77" spans="6:9">
      <c r="F77" s="143"/>
      <c r="G77" s="144"/>
      <c r="H77" s="144"/>
      <c r="I77" s="145"/>
    </row>
    <row r="78" spans="6:9">
      <c r="F78" s="143"/>
      <c r="G78" s="144"/>
      <c r="H78" s="144"/>
      <c r="I78" s="145"/>
    </row>
    <row r="79" spans="6:9">
      <c r="F79" s="143"/>
      <c r="G79" s="144"/>
      <c r="H79" s="144"/>
      <c r="I79" s="145"/>
    </row>
    <row r="80" spans="6:9">
      <c r="F80" s="143"/>
      <c r="G80" s="144"/>
      <c r="H80" s="144"/>
      <c r="I80" s="145"/>
    </row>
    <row r="81" spans="6:9">
      <c r="F81" s="143"/>
      <c r="G81" s="144"/>
      <c r="H81" s="144"/>
      <c r="I81" s="145"/>
    </row>
    <row r="82" spans="6:9">
      <c r="F82" s="143"/>
      <c r="G82" s="144"/>
      <c r="H82" s="144"/>
      <c r="I82" s="145"/>
    </row>
    <row r="83" spans="6:9">
      <c r="F83" s="143"/>
      <c r="G83" s="144"/>
      <c r="H83" s="144"/>
      <c r="I83" s="145"/>
    </row>
    <row r="84" spans="6:9">
      <c r="F84" s="143"/>
      <c r="G84" s="144"/>
      <c r="H84" s="144"/>
      <c r="I84" s="145"/>
    </row>
    <row r="85" spans="6:9">
      <c r="F85" s="143"/>
      <c r="G85" s="144"/>
      <c r="H85" s="144"/>
      <c r="I85" s="145"/>
    </row>
    <row r="86" spans="6:9">
      <c r="F86" s="143"/>
      <c r="G86" s="144"/>
      <c r="H86" s="144"/>
      <c r="I86" s="145"/>
    </row>
    <row r="87" spans="6:9">
      <c r="F87" s="143"/>
      <c r="G87" s="144"/>
      <c r="H87" s="144"/>
      <c r="I87" s="145"/>
    </row>
    <row r="88" spans="6:9">
      <c r="F88" s="143"/>
      <c r="G88" s="144"/>
      <c r="H88" s="144"/>
      <c r="I88" s="145"/>
    </row>
    <row r="89" spans="6:9">
      <c r="F89" s="143"/>
      <c r="G89" s="144"/>
      <c r="H89" s="144"/>
      <c r="I89" s="145"/>
    </row>
    <row r="90" spans="6:9">
      <c r="F90" s="143"/>
      <c r="G90" s="144"/>
      <c r="H90" s="144"/>
      <c r="I90" s="145"/>
    </row>
    <row r="91" spans="6:9">
      <c r="F91" s="143"/>
      <c r="G91" s="144"/>
      <c r="H91" s="144"/>
      <c r="I91" s="145"/>
    </row>
    <row r="92" spans="6:9">
      <c r="F92" s="143"/>
      <c r="G92" s="144"/>
      <c r="H92" s="144"/>
      <c r="I92" s="145"/>
    </row>
    <row r="93" spans="6:9">
      <c r="F93" s="143"/>
      <c r="G93" s="144"/>
      <c r="H93" s="144"/>
      <c r="I93" s="145"/>
    </row>
    <row r="94" spans="6:9">
      <c r="F94" s="143"/>
      <c r="G94" s="144"/>
      <c r="H94" s="144"/>
      <c r="I94" s="145"/>
    </row>
    <row r="95" spans="6:9">
      <c r="F95" s="143"/>
      <c r="G95" s="144"/>
      <c r="H95" s="144"/>
      <c r="I95" s="145"/>
    </row>
    <row r="96" spans="6:9">
      <c r="F96" s="143"/>
      <c r="G96" s="144"/>
      <c r="H96" s="144"/>
      <c r="I96" s="145"/>
    </row>
    <row r="97" spans="6:9">
      <c r="F97" s="143"/>
      <c r="G97" s="144"/>
      <c r="H97" s="144"/>
      <c r="I97" s="145"/>
    </row>
    <row r="98" spans="6:9">
      <c r="F98" s="143"/>
      <c r="G98" s="144"/>
      <c r="H98" s="144"/>
      <c r="I98" s="145"/>
    </row>
    <row r="99" spans="6:9">
      <c r="F99" s="143"/>
      <c r="G99" s="144"/>
      <c r="H99" s="144"/>
      <c r="I99" s="145"/>
    </row>
    <row r="100" spans="6:9">
      <c r="F100" s="143"/>
      <c r="G100" s="144"/>
      <c r="H100" s="144"/>
      <c r="I100" s="145"/>
    </row>
    <row r="101" spans="6:9">
      <c r="F101" s="143"/>
      <c r="G101" s="144"/>
      <c r="H101" s="144"/>
      <c r="I101" s="145"/>
    </row>
    <row r="102" spans="6:9">
      <c r="F102" s="143"/>
      <c r="G102" s="144"/>
      <c r="H102" s="144"/>
      <c r="I102" s="145"/>
    </row>
  </sheetData>
  <mergeCells count="4">
    <mergeCell ref="A1:B1"/>
    <mergeCell ref="A2:B2"/>
    <mergeCell ref="G2:I2"/>
    <mergeCell ref="H51:I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1296"/>
  <sheetViews>
    <sheetView showGridLines="0" showZeros="0" zoomScaleNormal="100" workbookViewId="0">
      <selection activeCell="K11" sqref="K11"/>
    </sheetView>
  </sheetViews>
  <sheetFormatPr defaultRowHeight="12.75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94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>
      <c r="A1" s="318" t="s">
        <v>65</v>
      </c>
      <c r="B1" s="318"/>
      <c r="C1" s="318"/>
      <c r="D1" s="318"/>
      <c r="E1" s="318"/>
      <c r="F1" s="318"/>
      <c r="G1" s="318"/>
    </row>
    <row r="2" spans="1:104" ht="14.25" customHeight="1" thickBot="1">
      <c r="A2" s="147"/>
      <c r="B2" s="148"/>
      <c r="C2" s="149"/>
      <c r="D2" s="149"/>
      <c r="E2" s="150"/>
      <c r="F2" s="149"/>
      <c r="G2" s="149"/>
    </row>
    <row r="3" spans="1:104" ht="13.5" thickTop="1">
      <c r="A3" s="309" t="s">
        <v>49</v>
      </c>
      <c r="B3" s="310"/>
      <c r="C3" s="97" t="str">
        <f>CONCATENATE(cislostavby," ",nazevstavby)</f>
        <v>2015/0060 MŠ Šimůnkova zateplení pláště objektu</v>
      </c>
      <c r="D3" s="151"/>
      <c r="E3" s="152" t="s">
        <v>66</v>
      </c>
      <c r="F3" s="153">
        <f>Rekapitulace!H1</f>
        <v>0</v>
      </c>
      <c r="G3" s="154"/>
    </row>
    <row r="4" spans="1:104" ht="13.5" thickBot="1">
      <c r="A4" s="319" t="s">
        <v>51</v>
      </c>
      <c r="B4" s="312"/>
      <c r="C4" s="103" t="str">
        <f>CONCATENATE(cisloobjektu," ",nazevobjektu)</f>
        <v>01 Fasáda</v>
      </c>
      <c r="D4" s="155"/>
      <c r="E4" s="320">
        <f>Rekapitulace!G2</f>
        <v>0</v>
      </c>
      <c r="F4" s="321"/>
      <c r="G4" s="322"/>
    </row>
    <row r="5" spans="1:104" ht="13.5" thickTop="1">
      <c r="A5" s="156"/>
      <c r="B5" s="147"/>
      <c r="C5" s="147"/>
      <c r="D5" s="147"/>
      <c r="E5" s="157"/>
      <c r="F5" s="147"/>
      <c r="G5" s="158"/>
    </row>
    <row r="6" spans="1:104">
      <c r="A6" s="159" t="s">
        <v>67</v>
      </c>
      <c r="B6" s="160" t="s">
        <v>68</v>
      </c>
      <c r="C6" s="160" t="s">
        <v>69</v>
      </c>
      <c r="D6" s="160" t="s">
        <v>70</v>
      </c>
      <c r="E6" s="161" t="s">
        <v>71</v>
      </c>
      <c r="F6" s="160" t="s">
        <v>72</v>
      </c>
      <c r="G6" s="162" t="s">
        <v>73</v>
      </c>
    </row>
    <row r="7" spans="1:104">
      <c r="A7" s="163" t="s">
        <v>74</v>
      </c>
      <c r="B7" s="164" t="s">
        <v>75</v>
      </c>
      <c r="C7" s="165" t="s">
        <v>76</v>
      </c>
      <c r="D7" s="166"/>
      <c r="E7" s="167"/>
      <c r="F7" s="167"/>
      <c r="G7" s="168"/>
      <c r="H7" s="169"/>
      <c r="I7" s="169"/>
      <c r="O7" s="170">
        <v>1</v>
      </c>
    </row>
    <row r="8" spans="1:104">
      <c r="A8" s="171">
        <v>1</v>
      </c>
      <c r="B8" s="172" t="s">
        <v>83</v>
      </c>
      <c r="C8" s="173" t="s">
        <v>84</v>
      </c>
      <c r="D8" s="174" t="s">
        <v>85</v>
      </c>
      <c r="E8" s="175">
        <v>198.57599999999999</v>
      </c>
      <c r="F8" s="175">
        <v>0</v>
      </c>
      <c r="G8" s="176">
        <f>E8*F8</f>
        <v>0</v>
      </c>
      <c r="O8" s="170">
        <v>2</v>
      </c>
      <c r="AA8" s="146">
        <v>1</v>
      </c>
      <c r="AB8" s="146">
        <v>0</v>
      </c>
      <c r="AC8" s="146">
        <v>0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0">
        <v>1</v>
      </c>
      <c r="CB8" s="170">
        <v>0</v>
      </c>
      <c r="CZ8" s="146">
        <v>0</v>
      </c>
    </row>
    <row r="9" spans="1:104">
      <c r="A9" s="177"/>
      <c r="B9" s="178"/>
      <c r="C9" s="323" t="s">
        <v>86</v>
      </c>
      <c r="D9" s="324"/>
      <c r="E9" s="324"/>
      <c r="F9" s="324"/>
      <c r="G9" s="325"/>
      <c r="L9" s="179" t="s">
        <v>86</v>
      </c>
      <c r="O9" s="170">
        <v>3</v>
      </c>
    </row>
    <row r="10" spans="1:104">
      <c r="A10" s="177"/>
      <c r="B10" s="180"/>
      <c r="C10" s="326" t="s">
        <v>87</v>
      </c>
      <c r="D10" s="327"/>
      <c r="E10" s="181">
        <v>0</v>
      </c>
      <c r="F10" s="182"/>
      <c r="G10" s="183"/>
      <c r="M10" s="179" t="s">
        <v>87</v>
      </c>
      <c r="O10" s="170"/>
    </row>
    <row r="11" spans="1:104" ht="22.5">
      <c r="A11" s="177"/>
      <c r="B11" s="180"/>
      <c r="C11" s="326" t="s">
        <v>88</v>
      </c>
      <c r="D11" s="327"/>
      <c r="E11" s="181">
        <v>82.096000000000004</v>
      </c>
      <c r="F11" s="182"/>
      <c r="G11" s="183"/>
      <c r="M11" s="179" t="s">
        <v>88</v>
      </c>
      <c r="O11" s="170"/>
    </row>
    <row r="12" spans="1:104" ht="22.5">
      <c r="A12" s="177"/>
      <c r="B12" s="180"/>
      <c r="C12" s="326" t="s">
        <v>89</v>
      </c>
      <c r="D12" s="327"/>
      <c r="E12" s="181">
        <v>88.975999999999999</v>
      </c>
      <c r="F12" s="182"/>
      <c r="G12" s="183"/>
      <c r="M12" s="179" t="s">
        <v>89</v>
      </c>
      <c r="O12" s="170"/>
    </row>
    <row r="13" spans="1:104">
      <c r="A13" s="177"/>
      <c r="B13" s="180"/>
      <c r="C13" s="326" t="s">
        <v>90</v>
      </c>
      <c r="D13" s="327"/>
      <c r="E13" s="181">
        <v>27.504000000000001</v>
      </c>
      <c r="F13" s="182"/>
      <c r="G13" s="183"/>
      <c r="M13" s="179" t="s">
        <v>90</v>
      </c>
      <c r="O13" s="170"/>
    </row>
    <row r="14" spans="1:104">
      <c r="A14" s="177"/>
      <c r="B14" s="180"/>
      <c r="C14" s="326" t="s">
        <v>91</v>
      </c>
      <c r="D14" s="327"/>
      <c r="E14" s="181">
        <v>0</v>
      </c>
      <c r="F14" s="182"/>
      <c r="G14" s="183"/>
      <c r="M14" s="179" t="s">
        <v>91</v>
      </c>
      <c r="O14" s="170"/>
    </row>
    <row r="15" spans="1:104">
      <c r="A15" s="171">
        <v>2</v>
      </c>
      <c r="B15" s="172" t="s">
        <v>92</v>
      </c>
      <c r="C15" s="173" t="s">
        <v>93</v>
      </c>
      <c r="D15" s="174" t="s">
        <v>85</v>
      </c>
      <c r="E15" s="175">
        <v>0.9</v>
      </c>
      <c r="F15" s="175">
        <v>0</v>
      </c>
      <c r="G15" s="176">
        <f>E15*F15</f>
        <v>0</v>
      </c>
      <c r="O15" s="170">
        <v>2</v>
      </c>
      <c r="AA15" s="146">
        <v>1</v>
      </c>
      <c r="AB15" s="146">
        <v>1</v>
      </c>
      <c r="AC15" s="146">
        <v>1</v>
      </c>
      <c r="AZ15" s="146">
        <v>1</v>
      </c>
      <c r="BA15" s="146">
        <f>IF(AZ15=1,G15,0)</f>
        <v>0</v>
      </c>
      <c r="BB15" s="146">
        <f>IF(AZ15=2,G15,0)</f>
        <v>0</v>
      </c>
      <c r="BC15" s="146">
        <f>IF(AZ15=3,G15,0)</f>
        <v>0</v>
      </c>
      <c r="BD15" s="146">
        <f>IF(AZ15=4,G15,0)</f>
        <v>0</v>
      </c>
      <c r="BE15" s="146">
        <f>IF(AZ15=5,G15,0)</f>
        <v>0</v>
      </c>
      <c r="CA15" s="170">
        <v>1</v>
      </c>
      <c r="CB15" s="170">
        <v>1</v>
      </c>
      <c r="CZ15" s="146">
        <v>0</v>
      </c>
    </row>
    <row r="16" spans="1:104">
      <c r="A16" s="177"/>
      <c r="B16" s="180"/>
      <c r="C16" s="326" t="s">
        <v>94</v>
      </c>
      <c r="D16" s="327"/>
      <c r="E16" s="181">
        <v>0</v>
      </c>
      <c r="F16" s="182"/>
      <c r="G16" s="183"/>
      <c r="M16" s="179" t="s">
        <v>94</v>
      </c>
      <c r="O16" s="170"/>
    </row>
    <row r="17" spans="1:104">
      <c r="A17" s="177"/>
      <c r="B17" s="180"/>
      <c r="C17" s="326" t="s">
        <v>95</v>
      </c>
      <c r="D17" s="327"/>
      <c r="E17" s="181">
        <v>0.3</v>
      </c>
      <c r="F17" s="182"/>
      <c r="G17" s="183"/>
      <c r="M17" s="179" t="s">
        <v>95</v>
      </c>
      <c r="O17" s="170"/>
    </row>
    <row r="18" spans="1:104">
      <c r="A18" s="177"/>
      <c r="B18" s="180"/>
      <c r="C18" s="326" t="s">
        <v>96</v>
      </c>
      <c r="D18" s="327"/>
      <c r="E18" s="181">
        <v>0.45</v>
      </c>
      <c r="F18" s="182"/>
      <c r="G18" s="183"/>
      <c r="M18" s="179" t="s">
        <v>96</v>
      </c>
      <c r="O18" s="170"/>
    </row>
    <row r="19" spans="1:104">
      <c r="A19" s="177"/>
      <c r="B19" s="180"/>
      <c r="C19" s="326" t="s">
        <v>97</v>
      </c>
      <c r="D19" s="327"/>
      <c r="E19" s="181">
        <v>0.15</v>
      </c>
      <c r="F19" s="182"/>
      <c r="G19" s="183"/>
      <c r="M19" s="179" t="s">
        <v>97</v>
      </c>
      <c r="O19" s="170"/>
    </row>
    <row r="20" spans="1:104">
      <c r="A20" s="171">
        <v>3</v>
      </c>
      <c r="B20" s="172" t="s">
        <v>98</v>
      </c>
      <c r="C20" s="173" t="s">
        <v>99</v>
      </c>
      <c r="D20" s="174" t="s">
        <v>100</v>
      </c>
      <c r="E20" s="175">
        <v>198.57599999999999</v>
      </c>
      <c r="F20" s="175">
        <v>0</v>
      </c>
      <c r="G20" s="176">
        <f>E20*F20</f>
        <v>0</v>
      </c>
      <c r="O20" s="170">
        <v>2</v>
      </c>
      <c r="AA20" s="146">
        <v>1</v>
      </c>
      <c r="AB20" s="146">
        <v>0</v>
      </c>
      <c r="AC20" s="146">
        <v>0</v>
      </c>
      <c r="AZ20" s="146">
        <v>1</v>
      </c>
      <c r="BA20" s="146">
        <f>IF(AZ20=1,G20,0)</f>
        <v>0</v>
      </c>
      <c r="BB20" s="146">
        <f>IF(AZ20=2,G20,0)</f>
        <v>0</v>
      </c>
      <c r="BC20" s="146">
        <f>IF(AZ20=3,G20,0)</f>
        <v>0</v>
      </c>
      <c r="BD20" s="146">
        <f>IF(AZ20=4,G20,0)</f>
        <v>0</v>
      </c>
      <c r="BE20" s="146">
        <f>IF(AZ20=5,G20,0)</f>
        <v>0</v>
      </c>
      <c r="CA20" s="170">
        <v>1</v>
      </c>
      <c r="CB20" s="170">
        <v>0</v>
      </c>
      <c r="CZ20" s="146">
        <v>0</v>
      </c>
    </row>
    <row r="21" spans="1:104">
      <c r="A21" s="177"/>
      <c r="B21" s="180"/>
      <c r="C21" s="326" t="s">
        <v>87</v>
      </c>
      <c r="D21" s="327"/>
      <c r="E21" s="181">
        <v>0</v>
      </c>
      <c r="F21" s="182"/>
      <c r="G21" s="183"/>
      <c r="M21" s="179" t="s">
        <v>87</v>
      </c>
      <c r="O21" s="170"/>
    </row>
    <row r="22" spans="1:104" ht="22.5">
      <c r="A22" s="177"/>
      <c r="B22" s="180"/>
      <c r="C22" s="326" t="s">
        <v>88</v>
      </c>
      <c r="D22" s="327"/>
      <c r="E22" s="181">
        <v>82.096000000000004</v>
      </c>
      <c r="F22" s="182"/>
      <c r="G22" s="183"/>
      <c r="M22" s="179" t="s">
        <v>88</v>
      </c>
      <c r="O22" s="170"/>
    </row>
    <row r="23" spans="1:104" ht="22.5">
      <c r="A23" s="177"/>
      <c r="B23" s="180"/>
      <c r="C23" s="326" t="s">
        <v>89</v>
      </c>
      <c r="D23" s="327"/>
      <c r="E23" s="181">
        <v>88.975999999999999</v>
      </c>
      <c r="F23" s="182"/>
      <c r="G23" s="183"/>
      <c r="M23" s="179" t="s">
        <v>89</v>
      </c>
      <c r="O23" s="170"/>
    </row>
    <row r="24" spans="1:104">
      <c r="A24" s="177"/>
      <c r="B24" s="180"/>
      <c r="C24" s="326" t="s">
        <v>90</v>
      </c>
      <c r="D24" s="327"/>
      <c r="E24" s="181">
        <v>27.504000000000001</v>
      </c>
      <c r="F24" s="182"/>
      <c r="G24" s="183"/>
      <c r="M24" s="179" t="s">
        <v>90</v>
      </c>
      <c r="O24" s="170"/>
    </row>
    <row r="25" spans="1:104">
      <c r="A25" s="177"/>
      <c r="B25" s="180"/>
      <c r="C25" s="326" t="s">
        <v>91</v>
      </c>
      <c r="D25" s="327"/>
      <c r="E25" s="181">
        <v>0</v>
      </c>
      <c r="F25" s="182"/>
      <c r="G25" s="183"/>
      <c r="M25" s="179" t="s">
        <v>91</v>
      </c>
      <c r="O25" s="170"/>
    </row>
    <row r="26" spans="1:104">
      <c r="A26" s="171">
        <v>4</v>
      </c>
      <c r="B26" s="172" t="s">
        <v>101</v>
      </c>
      <c r="C26" s="173" t="s">
        <v>102</v>
      </c>
      <c r="D26" s="174" t="s">
        <v>100</v>
      </c>
      <c r="E26" s="175">
        <v>119.1456</v>
      </c>
      <c r="F26" s="175">
        <v>0</v>
      </c>
      <c r="G26" s="176">
        <f>E26*F26</f>
        <v>0</v>
      </c>
      <c r="O26" s="170">
        <v>2</v>
      </c>
      <c r="AA26" s="146">
        <v>1</v>
      </c>
      <c r="AB26" s="146">
        <v>1</v>
      </c>
      <c r="AC26" s="146">
        <v>1</v>
      </c>
      <c r="AZ26" s="146">
        <v>1</v>
      </c>
      <c r="BA26" s="146">
        <f>IF(AZ26=1,G26,0)</f>
        <v>0</v>
      </c>
      <c r="BB26" s="146">
        <f>IF(AZ26=2,G26,0)</f>
        <v>0</v>
      </c>
      <c r="BC26" s="146">
        <f>IF(AZ26=3,G26,0)</f>
        <v>0</v>
      </c>
      <c r="BD26" s="146">
        <f>IF(AZ26=4,G26,0)</f>
        <v>0</v>
      </c>
      <c r="BE26" s="146">
        <f>IF(AZ26=5,G26,0)</f>
        <v>0</v>
      </c>
      <c r="CA26" s="170">
        <v>1</v>
      </c>
      <c r="CB26" s="170">
        <v>1</v>
      </c>
      <c r="CZ26" s="146">
        <v>0</v>
      </c>
    </row>
    <row r="27" spans="1:104">
      <c r="A27" s="177"/>
      <c r="B27" s="178"/>
      <c r="C27" s="323"/>
      <c r="D27" s="324"/>
      <c r="E27" s="324"/>
      <c r="F27" s="324"/>
      <c r="G27" s="325"/>
      <c r="L27" s="179"/>
      <c r="O27" s="170">
        <v>3</v>
      </c>
    </row>
    <row r="28" spans="1:104" ht="22.5">
      <c r="A28" s="177"/>
      <c r="B28" s="180"/>
      <c r="C28" s="326" t="s">
        <v>103</v>
      </c>
      <c r="D28" s="327"/>
      <c r="E28" s="181">
        <v>49.257599999999996</v>
      </c>
      <c r="F28" s="182"/>
      <c r="G28" s="183"/>
      <c r="M28" s="179" t="s">
        <v>103</v>
      </c>
      <c r="O28" s="170"/>
    </row>
    <row r="29" spans="1:104" ht="33.75">
      <c r="A29" s="177"/>
      <c r="B29" s="180"/>
      <c r="C29" s="326" t="s">
        <v>104</v>
      </c>
      <c r="D29" s="327"/>
      <c r="E29" s="181">
        <v>53.385599999999997</v>
      </c>
      <c r="F29" s="182"/>
      <c r="G29" s="183"/>
      <c r="M29" s="179" t="s">
        <v>104</v>
      </c>
      <c r="O29" s="170"/>
    </row>
    <row r="30" spans="1:104">
      <c r="A30" s="177"/>
      <c r="B30" s="180"/>
      <c r="C30" s="326" t="s">
        <v>105</v>
      </c>
      <c r="D30" s="327"/>
      <c r="E30" s="181">
        <v>16.502400000000002</v>
      </c>
      <c r="F30" s="182"/>
      <c r="G30" s="183"/>
      <c r="M30" s="179" t="s">
        <v>105</v>
      </c>
      <c r="O30" s="170"/>
    </row>
    <row r="31" spans="1:104">
      <c r="A31" s="171">
        <v>5</v>
      </c>
      <c r="B31" s="172" t="s">
        <v>106</v>
      </c>
      <c r="C31" s="173" t="s">
        <v>107</v>
      </c>
      <c r="D31" s="174" t="s">
        <v>100</v>
      </c>
      <c r="E31" s="175">
        <v>198.57599999999999</v>
      </c>
      <c r="F31" s="175">
        <v>0</v>
      </c>
      <c r="G31" s="176">
        <f>E31*F31</f>
        <v>0</v>
      </c>
      <c r="O31" s="170">
        <v>2</v>
      </c>
      <c r="AA31" s="146">
        <v>1</v>
      </c>
      <c r="AB31" s="146">
        <v>1</v>
      </c>
      <c r="AC31" s="146">
        <v>1</v>
      </c>
      <c r="AZ31" s="146">
        <v>1</v>
      </c>
      <c r="BA31" s="146">
        <f>IF(AZ31=1,G31,0)</f>
        <v>0</v>
      </c>
      <c r="BB31" s="146">
        <f>IF(AZ31=2,G31,0)</f>
        <v>0</v>
      </c>
      <c r="BC31" s="146">
        <f>IF(AZ31=3,G31,0)</f>
        <v>0</v>
      </c>
      <c r="BD31" s="146">
        <f>IF(AZ31=4,G31,0)</f>
        <v>0</v>
      </c>
      <c r="BE31" s="146">
        <f>IF(AZ31=5,G31,0)</f>
        <v>0</v>
      </c>
      <c r="CA31" s="170">
        <v>1</v>
      </c>
      <c r="CB31" s="170">
        <v>1</v>
      </c>
      <c r="CZ31" s="146">
        <v>0</v>
      </c>
    </row>
    <row r="32" spans="1:104">
      <c r="A32" s="177"/>
      <c r="B32" s="180"/>
      <c r="C32" s="326" t="s">
        <v>87</v>
      </c>
      <c r="D32" s="327"/>
      <c r="E32" s="181">
        <v>0</v>
      </c>
      <c r="F32" s="182"/>
      <c r="G32" s="183"/>
      <c r="M32" s="179" t="s">
        <v>87</v>
      </c>
      <c r="O32" s="170"/>
    </row>
    <row r="33" spans="1:104" ht="22.5">
      <c r="A33" s="177"/>
      <c r="B33" s="180"/>
      <c r="C33" s="326" t="s">
        <v>88</v>
      </c>
      <c r="D33" s="327"/>
      <c r="E33" s="181">
        <v>82.096000000000004</v>
      </c>
      <c r="F33" s="182"/>
      <c r="G33" s="183"/>
      <c r="M33" s="179" t="s">
        <v>88</v>
      </c>
      <c r="O33" s="170"/>
    </row>
    <row r="34" spans="1:104" ht="22.5">
      <c r="A34" s="177"/>
      <c r="B34" s="180"/>
      <c r="C34" s="326" t="s">
        <v>89</v>
      </c>
      <c r="D34" s="327"/>
      <c r="E34" s="181">
        <v>88.975999999999999</v>
      </c>
      <c r="F34" s="182"/>
      <c r="G34" s="183"/>
      <c r="M34" s="179" t="s">
        <v>89</v>
      </c>
      <c r="O34" s="170"/>
    </row>
    <row r="35" spans="1:104">
      <c r="A35" s="177"/>
      <c r="B35" s="180"/>
      <c r="C35" s="326" t="s">
        <v>90</v>
      </c>
      <c r="D35" s="327"/>
      <c r="E35" s="181">
        <v>27.504000000000001</v>
      </c>
      <c r="F35" s="182"/>
      <c r="G35" s="183"/>
      <c r="M35" s="179" t="s">
        <v>90</v>
      </c>
      <c r="O35" s="170"/>
    </row>
    <row r="36" spans="1:104">
      <c r="A36" s="177"/>
      <c r="B36" s="180"/>
      <c r="C36" s="326" t="s">
        <v>91</v>
      </c>
      <c r="D36" s="327"/>
      <c r="E36" s="181">
        <v>0</v>
      </c>
      <c r="F36" s="182"/>
      <c r="G36" s="183"/>
      <c r="M36" s="179" t="s">
        <v>91</v>
      </c>
      <c r="O36" s="170"/>
    </row>
    <row r="37" spans="1:104">
      <c r="A37" s="171">
        <v>6</v>
      </c>
      <c r="B37" s="172" t="s">
        <v>108</v>
      </c>
      <c r="C37" s="173" t="s">
        <v>109</v>
      </c>
      <c r="D37" s="174" t="s">
        <v>100</v>
      </c>
      <c r="E37" s="175">
        <v>198.57599999999999</v>
      </c>
      <c r="F37" s="175">
        <v>0</v>
      </c>
      <c r="G37" s="176">
        <f>E37*F37</f>
        <v>0</v>
      </c>
      <c r="O37" s="170">
        <v>2</v>
      </c>
      <c r="AA37" s="146">
        <v>1</v>
      </c>
      <c r="AB37" s="146">
        <v>1</v>
      </c>
      <c r="AC37" s="146">
        <v>1</v>
      </c>
      <c r="AZ37" s="146">
        <v>1</v>
      </c>
      <c r="BA37" s="146">
        <f>IF(AZ37=1,G37,0)</f>
        <v>0</v>
      </c>
      <c r="BB37" s="146">
        <f>IF(AZ37=2,G37,0)</f>
        <v>0</v>
      </c>
      <c r="BC37" s="146">
        <f>IF(AZ37=3,G37,0)</f>
        <v>0</v>
      </c>
      <c r="BD37" s="146">
        <f>IF(AZ37=4,G37,0)</f>
        <v>0</v>
      </c>
      <c r="BE37" s="146">
        <f>IF(AZ37=5,G37,0)</f>
        <v>0</v>
      </c>
      <c r="CA37" s="170">
        <v>1</v>
      </c>
      <c r="CB37" s="170">
        <v>1</v>
      </c>
      <c r="CZ37" s="146">
        <v>0</v>
      </c>
    </row>
    <row r="38" spans="1:104">
      <c r="A38" s="177"/>
      <c r="B38" s="180"/>
      <c r="C38" s="326" t="s">
        <v>87</v>
      </c>
      <c r="D38" s="327"/>
      <c r="E38" s="181">
        <v>0</v>
      </c>
      <c r="F38" s="182"/>
      <c r="G38" s="183"/>
      <c r="M38" s="179" t="s">
        <v>87</v>
      </c>
      <c r="O38" s="170"/>
    </row>
    <row r="39" spans="1:104" ht="22.5">
      <c r="A39" s="177"/>
      <c r="B39" s="180"/>
      <c r="C39" s="326" t="s">
        <v>88</v>
      </c>
      <c r="D39" s="327"/>
      <c r="E39" s="181">
        <v>82.096000000000004</v>
      </c>
      <c r="F39" s="182"/>
      <c r="G39" s="183"/>
      <c r="M39" s="179" t="s">
        <v>88</v>
      </c>
      <c r="O39" s="170"/>
    </row>
    <row r="40" spans="1:104" ht="22.5">
      <c r="A40" s="177"/>
      <c r="B40" s="180"/>
      <c r="C40" s="326" t="s">
        <v>89</v>
      </c>
      <c r="D40" s="327"/>
      <c r="E40" s="181">
        <v>88.975999999999999</v>
      </c>
      <c r="F40" s="182"/>
      <c r="G40" s="183"/>
      <c r="M40" s="179" t="s">
        <v>89</v>
      </c>
      <c r="O40" s="170"/>
    </row>
    <row r="41" spans="1:104">
      <c r="A41" s="177"/>
      <c r="B41" s="180"/>
      <c r="C41" s="326" t="s">
        <v>90</v>
      </c>
      <c r="D41" s="327"/>
      <c r="E41" s="181">
        <v>27.504000000000001</v>
      </c>
      <c r="F41" s="182"/>
      <c r="G41" s="183"/>
      <c r="M41" s="179" t="s">
        <v>90</v>
      </c>
      <c r="O41" s="170"/>
    </row>
    <row r="42" spans="1:104">
      <c r="A42" s="177"/>
      <c r="B42" s="180"/>
      <c r="C42" s="326" t="s">
        <v>91</v>
      </c>
      <c r="D42" s="327"/>
      <c r="E42" s="181">
        <v>0</v>
      </c>
      <c r="F42" s="182"/>
      <c r="G42" s="183"/>
      <c r="M42" s="179" t="s">
        <v>91</v>
      </c>
      <c r="O42" s="170"/>
    </row>
    <row r="43" spans="1:104">
      <c r="A43" s="171">
        <v>7</v>
      </c>
      <c r="B43" s="172" t="s">
        <v>110</v>
      </c>
      <c r="C43" s="173" t="s">
        <v>111</v>
      </c>
      <c r="D43" s="174" t="s">
        <v>100</v>
      </c>
      <c r="E43" s="175">
        <v>198.57599999999999</v>
      </c>
      <c r="F43" s="175">
        <v>0</v>
      </c>
      <c r="G43" s="176">
        <f>E43*F43</f>
        <v>0</v>
      </c>
      <c r="O43" s="170">
        <v>2</v>
      </c>
      <c r="AA43" s="146">
        <v>1</v>
      </c>
      <c r="AB43" s="146">
        <v>1</v>
      </c>
      <c r="AC43" s="146">
        <v>1</v>
      </c>
      <c r="AZ43" s="146">
        <v>1</v>
      </c>
      <c r="BA43" s="146">
        <f>IF(AZ43=1,G43,0)</f>
        <v>0</v>
      </c>
      <c r="BB43" s="146">
        <f>IF(AZ43=2,G43,0)</f>
        <v>0</v>
      </c>
      <c r="BC43" s="146">
        <f>IF(AZ43=3,G43,0)</f>
        <v>0</v>
      </c>
      <c r="BD43" s="146">
        <f>IF(AZ43=4,G43,0)</f>
        <v>0</v>
      </c>
      <c r="BE43" s="146">
        <f>IF(AZ43=5,G43,0)</f>
        <v>0</v>
      </c>
      <c r="CA43" s="170">
        <v>1</v>
      </c>
      <c r="CB43" s="170">
        <v>1</v>
      </c>
      <c r="CZ43" s="146">
        <v>0</v>
      </c>
    </row>
    <row r="44" spans="1:104">
      <c r="A44" s="177"/>
      <c r="B44" s="180"/>
      <c r="C44" s="326" t="s">
        <v>87</v>
      </c>
      <c r="D44" s="327"/>
      <c r="E44" s="181">
        <v>0</v>
      </c>
      <c r="F44" s="182"/>
      <c r="G44" s="183"/>
      <c r="M44" s="179" t="s">
        <v>87</v>
      </c>
      <c r="O44" s="170"/>
    </row>
    <row r="45" spans="1:104" ht="22.5">
      <c r="A45" s="177"/>
      <c r="B45" s="180"/>
      <c r="C45" s="326" t="s">
        <v>88</v>
      </c>
      <c r="D45" s="327"/>
      <c r="E45" s="181">
        <v>82.096000000000004</v>
      </c>
      <c r="F45" s="182"/>
      <c r="G45" s="183"/>
      <c r="M45" s="179" t="s">
        <v>88</v>
      </c>
      <c r="O45" s="170"/>
    </row>
    <row r="46" spans="1:104" ht="22.5">
      <c r="A46" s="177"/>
      <c r="B46" s="180"/>
      <c r="C46" s="326" t="s">
        <v>89</v>
      </c>
      <c r="D46" s="327"/>
      <c r="E46" s="181">
        <v>88.975999999999999</v>
      </c>
      <c r="F46" s="182"/>
      <c r="G46" s="183"/>
      <c r="M46" s="179" t="s">
        <v>89</v>
      </c>
      <c r="O46" s="170"/>
    </row>
    <row r="47" spans="1:104">
      <c r="A47" s="177"/>
      <c r="B47" s="180"/>
      <c r="C47" s="326" t="s">
        <v>90</v>
      </c>
      <c r="D47" s="327"/>
      <c r="E47" s="181">
        <v>27.504000000000001</v>
      </c>
      <c r="F47" s="182"/>
      <c r="G47" s="183"/>
      <c r="M47" s="179" t="s">
        <v>90</v>
      </c>
      <c r="O47" s="170"/>
    </row>
    <row r="48" spans="1:104">
      <c r="A48" s="177"/>
      <c r="B48" s="180"/>
      <c r="C48" s="326" t="s">
        <v>91</v>
      </c>
      <c r="D48" s="327"/>
      <c r="E48" s="181">
        <v>0</v>
      </c>
      <c r="F48" s="182"/>
      <c r="G48" s="183"/>
      <c r="M48" s="179" t="s">
        <v>91</v>
      </c>
      <c r="O48" s="170"/>
    </row>
    <row r="49" spans="1:104">
      <c r="A49" s="171">
        <v>8</v>
      </c>
      <c r="B49" s="172" t="s">
        <v>112</v>
      </c>
      <c r="C49" s="173" t="s">
        <v>113</v>
      </c>
      <c r="D49" s="174" t="s">
        <v>100</v>
      </c>
      <c r="E49" s="175">
        <v>99.287999999999997</v>
      </c>
      <c r="F49" s="175">
        <v>0</v>
      </c>
      <c r="G49" s="176">
        <f>E49*F49</f>
        <v>0</v>
      </c>
      <c r="O49" s="170">
        <v>2</v>
      </c>
      <c r="AA49" s="146">
        <v>1</v>
      </c>
      <c r="AB49" s="146">
        <v>1</v>
      </c>
      <c r="AC49" s="146">
        <v>1</v>
      </c>
      <c r="AZ49" s="146">
        <v>1</v>
      </c>
      <c r="BA49" s="146">
        <f>IF(AZ49=1,G49,0)</f>
        <v>0</v>
      </c>
      <c r="BB49" s="146">
        <f>IF(AZ49=2,G49,0)</f>
        <v>0</v>
      </c>
      <c r="BC49" s="146">
        <f>IF(AZ49=3,G49,0)</f>
        <v>0</v>
      </c>
      <c r="BD49" s="146">
        <f>IF(AZ49=4,G49,0)</f>
        <v>0</v>
      </c>
      <c r="BE49" s="146">
        <f>IF(AZ49=5,G49,0)</f>
        <v>0</v>
      </c>
      <c r="CA49" s="170">
        <v>1</v>
      </c>
      <c r="CB49" s="170">
        <v>1</v>
      </c>
      <c r="CZ49" s="146">
        <v>0</v>
      </c>
    </row>
    <row r="50" spans="1:104">
      <c r="A50" s="177"/>
      <c r="B50" s="180"/>
      <c r="C50" s="326" t="s">
        <v>114</v>
      </c>
      <c r="D50" s="327"/>
      <c r="E50" s="181">
        <v>0</v>
      </c>
      <c r="F50" s="182"/>
      <c r="G50" s="183"/>
      <c r="M50" s="179" t="s">
        <v>114</v>
      </c>
      <c r="O50" s="170"/>
    </row>
    <row r="51" spans="1:104" ht="22.5">
      <c r="A51" s="177"/>
      <c r="B51" s="180"/>
      <c r="C51" s="326" t="s">
        <v>115</v>
      </c>
      <c r="D51" s="327"/>
      <c r="E51" s="181">
        <v>41.048000000000002</v>
      </c>
      <c r="F51" s="182"/>
      <c r="G51" s="183"/>
      <c r="M51" s="179" t="s">
        <v>115</v>
      </c>
      <c r="O51" s="170"/>
    </row>
    <row r="52" spans="1:104" ht="33.75">
      <c r="A52" s="177"/>
      <c r="B52" s="180"/>
      <c r="C52" s="326" t="s">
        <v>116</v>
      </c>
      <c r="D52" s="327"/>
      <c r="E52" s="181">
        <v>44.488</v>
      </c>
      <c r="F52" s="182"/>
      <c r="G52" s="183"/>
      <c r="M52" s="179" t="s">
        <v>116</v>
      </c>
      <c r="O52" s="170"/>
    </row>
    <row r="53" spans="1:104">
      <c r="A53" s="177"/>
      <c r="B53" s="180"/>
      <c r="C53" s="326" t="s">
        <v>117</v>
      </c>
      <c r="D53" s="327"/>
      <c r="E53" s="181">
        <v>13.752000000000001</v>
      </c>
      <c r="F53" s="182"/>
      <c r="G53" s="183"/>
      <c r="M53" s="179" t="s">
        <v>117</v>
      </c>
      <c r="O53" s="170"/>
    </row>
    <row r="54" spans="1:104">
      <c r="A54" s="171">
        <v>9</v>
      </c>
      <c r="B54" s="172" t="s">
        <v>118</v>
      </c>
      <c r="C54" s="173" t="s">
        <v>119</v>
      </c>
      <c r="D54" s="174" t="s">
        <v>100</v>
      </c>
      <c r="E54" s="175">
        <v>417.00959999999998</v>
      </c>
      <c r="F54" s="175">
        <v>0</v>
      </c>
      <c r="G54" s="176">
        <f>E54*F54</f>
        <v>0</v>
      </c>
      <c r="O54" s="170">
        <v>2</v>
      </c>
      <c r="AA54" s="146">
        <v>1</v>
      </c>
      <c r="AB54" s="146">
        <v>1</v>
      </c>
      <c r="AC54" s="146">
        <v>1</v>
      </c>
      <c r="AZ54" s="146">
        <v>1</v>
      </c>
      <c r="BA54" s="146">
        <f>IF(AZ54=1,G54,0)</f>
        <v>0</v>
      </c>
      <c r="BB54" s="146">
        <f>IF(AZ54=2,G54,0)</f>
        <v>0</v>
      </c>
      <c r="BC54" s="146">
        <f>IF(AZ54=3,G54,0)</f>
        <v>0</v>
      </c>
      <c r="BD54" s="146">
        <f>IF(AZ54=4,G54,0)</f>
        <v>0</v>
      </c>
      <c r="BE54" s="146">
        <f>IF(AZ54=5,G54,0)</f>
        <v>0</v>
      </c>
      <c r="CA54" s="170">
        <v>1</v>
      </c>
      <c r="CB54" s="170">
        <v>1</v>
      </c>
      <c r="CZ54" s="146">
        <v>0</v>
      </c>
    </row>
    <row r="55" spans="1:104">
      <c r="A55" s="177"/>
      <c r="B55" s="180"/>
      <c r="C55" s="326" t="s">
        <v>120</v>
      </c>
      <c r="D55" s="327"/>
      <c r="E55" s="181">
        <v>417.00959999999998</v>
      </c>
      <c r="F55" s="182"/>
      <c r="G55" s="183"/>
      <c r="M55" s="179" t="s">
        <v>120</v>
      </c>
      <c r="O55" s="170"/>
    </row>
    <row r="56" spans="1:104">
      <c r="A56" s="171">
        <v>10</v>
      </c>
      <c r="B56" s="172" t="s">
        <v>121</v>
      </c>
      <c r="C56" s="173" t="s">
        <v>122</v>
      </c>
      <c r="D56" s="174" t="s">
        <v>123</v>
      </c>
      <c r="E56" s="175">
        <v>99.287999999999997</v>
      </c>
      <c r="F56" s="175">
        <v>0</v>
      </c>
      <c r="G56" s="176">
        <f>E56*F56</f>
        <v>0</v>
      </c>
      <c r="O56" s="170">
        <v>2</v>
      </c>
      <c r="AA56" s="146">
        <v>3</v>
      </c>
      <c r="AB56" s="146">
        <v>1</v>
      </c>
      <c r="AC56" s="146">
        <v>58344169</v>
      </c>
      <c r="AZ56" s="146">
        <v>1</v>
      </c>
      <c r="BA56" s="146">
        <f>IF(AZ56=1,G56,0)</f>
        <v>0</v>
      </c>
      <c r="BB56" s="146">
        <f>IF(AZ56=2,G56,0)</f>
        <v>0</v>
      </c>
      <c r="BC56" s="146">
        <f>IF(AZ56=3,G56,0)</f>
        <v>0</v>
      </c>
      <c r="BD56" s="146">
        <f>IF(AZ56=4,G56,0)</f>
        <v>0</v>
      </c>
      <c r="BE56" s="146">
        <f>IF(AZ56=5,G56,0)</f>
        <v>0</v>
      </c>
      <c r="CA56" s="170">
        <v>3</v>
      </c>
      <c r="CB56" s="170">
        <v>1</v>
      </c>
      <c r="CZ56" s="146">
        <v>1</v>
      </c>
    </row>
    <row r="57" spans="1:104">
      <c r="A57" s="177"/>
      <c r="B57" s="180"/>
      <c r="C57" s="326" t="s">
        <v>114</v>
      </c>
      <c r="D57" s="327"/>
      <c r="E57" s="181">
        <v>0</v>
      </c>
      <c r="F57" s="182"/>
      <c r="G57" s="183"/>
      <c r="M57" s="179" t="s">
        <v>114</v>
      </c>
      <c r="O57" s="170"/>
    </row>
    <row r="58" spans="1:104" ht="22.5">
      <c r="A58" s="177"/>
      <c r="B58" s="180"/>
      <c r="C58" s="326" t="s">
        <v>115</v>
      </c>
      <c r="D58" s="327"/>
      <c r="E58" s="181">
        <v>41.048000000000002</v>
      </c>
      <c r="F58" s="182"/>
      <c r="G58" s="183"/>
      <c r="M58" s="179" t="s">
        <v>115</v>
      </c>
      <c r="O58" s="170"/>
    </row>
    <row r="59" spans="1:104" ht="33.75">
      <c r="A59" s="177"/>
      <c r="B59" s="180"/>
      <c r="C59" s="326" t="s">
        <v>116</v>
      </c>
      <c r="D59" s="327"/>
      <c r="E59" s="181">
        <v>44.488</v>
      </c>
      <c r="F59" s="182"/>
      <c r="G59" s="183"/>
      <c r="M59" s="179" t="s">
        <v>116</v>
      </c>
      <c r="O59" s="170"/>
    </row>
    <row r="60" spans="1:104">
      <c r="A60" s="177"/>
      <c r="B60" s="180"/>
      <c r="C60" s="326" t="s">
        <v>117</v>
      </c>
      <c r="D60" s="327"/>
      <c r="E60" s="181">
        <v>13.752000000000001</v>
      </c>
      <c r="F60" s="182"/>
      <c r="G60" s="183"/>
      <c r="M60" s="179" t="s">
        <v>117</v>
      </c>
      <c r="O60" s="170"/>
    </row>
    <row r="61" spans="1:104">
      <c r="A61" s="184"/>
      <c r="B61" s="185" t="s">
        <v>78</v>
      </c>
      <c r="C61" s="186" t="str">
        <f>CONCATENATE(B7," ",C7)</f>
        <v>1 Zemní práce</v>
      </c>
      <c r="D61" s="187"/>
      <c r="E61" s="188"/>
      <c r="F61" s="189"/>
      <c r="G61" s="190">
        <f>SUM(G7:G60)</f>
        <v>0</v>
      </c>
      <c r="O61" s="170">
        <v>4</v>
      </c>
      <c r="BA61" s="191">
        <f>SUM(BA7:BA60)</f>
        <v>0</v>
      </c>
      <c r="BB61" s="191">
        <f>SUM(BB7:BB60)</f>
        <v>0</v>
      </c>
      <c r="BC61" s="191">
        <f>SUM(BC7:BC60)</f>
        <v>0</v>
      </c>
      <c r="BD61" s="191">
        <f>SUM(BD7:BD60)</f>
        <v>0</v>
      </c>
      <c r="BE61" s="191">
        <f>SUM(BE7:BE60)</f>
        <v>0</v>
      </c>
    </row>
    <row r="62" spans="1:104">
      <c r="A62" s="163" t="s">
        <v>74</v>
      </c>
      <c r="B62" s="164" t="s">
        <v>124</v>
      </c>
      <c r="C62" s="165" t="s">
        <v>125</v>
      </c>
      <c r="D62" s="166"/>
      <c r="E62" s="167"/>
      <c r="F62" s="167"/>
      <c r="G62" s="168"/>
      <c r="H62" s="169"/>
      <c r="I62" s="169"/>
      <c r="O62" s="170">
        <v>1</v>
      </c>
    </row>
    <row r="63" spans="1:104">
      <c r="A63" s="171">
        <v>11</v>
      </c>
      <c r="B63" s="172" t="s">
        <v>126</v>
      </c>
      <c r="C63" s="173" t="s">
        <v>127</v>
      </c>
      <c r="D63" s="174" t="s">
        <v>128</v>
      </c>
      <c r="E63" s="175">
        <v>1</v>
      </c>
      <c r="F63" s="175">
        <v>0</v>
      </c>
      <c r="G63" s="176">
        <f>E63*F63</f>
        <v>0</v>
      </c>
      <c r="O63" s="170">
        <v>2</v>
      </c>
      <c r="AA63" s="146">
        <v>1</v>
      </c>
      <c r="AB63" s="146">
        <v>1</v>
      </c>
      <c r="AC63" s="146">
        <v>1</v>
      </c>
      <c r="AZ63" s="146">
        <v>1</v>
      </c>
      <c r="BA63" s="146">
        <f>IF(AZ63=1,G63,0)</f>
        <v>0</v>
      </c>
      <c r="BB63" s="146">
        <f>IF(AZ63=2,G63,0)</f>
        <v>0</v>
      </c>
      <c r="BC63" s="146">
        <f>IF(AZ63=3,G63,0)</f>
        <v>0</v>
      </c>
      <c r="BD63" s="146">
        <f>IF(AZ63=4,G63,0)</f>
        <v>0</v>
      </c>
      <c r="BE63" s="146">
        <f>IF(AZ63=5,G63,0)</f>
        <v>0</v>
      </c>
      <c r="CA63" s="170">
        <v>1</v>
      </c>
      <c r="CB63" s="170">
        <v>1</v>
      </c>
      <c r="CZ63" s="146">
        <v>0</v>
      </c>
    </row>
    <row r="64" spans="1:104" ht="22.5">
      <c r="A64" s="171">
        <v>12</v>
      </c>
      <c r="B64" s="172" t="s">
        <v>129</v>
      </c>
      <c r="C64" s="173" t="s">
        <v>130</v>
      </c>
      <c r="D64" s="174" t="s">
        <v>128</v>
      </c>
      <c r="E64" s="175">
        <v>1</v>
      </c>
      <c r="F64" s="175">
        <v>0</v>
      </c>
      <c r="G64" s="176">
        <f>E64*F64</f>
        <v>0</v>
      </c>
      <c r="O64" s="170">
        <v>2</v>
      </c>
      <c r="AA64" s="146">
        <v>1</v>
      </c>
      <c r="AB64" s="146">
        <v>1</v>
      </c>
      <c r="AC64" s="146">
        <v>1</v>
      </c>
      <c r="AZ64" s="146">
        <v>1</v>
      </c>
      <c r="BA64" s="146">
        <f>IF(AZ64=1,G64,0)</f>
        <v>0</v>
      </c>
      <c r="BB64" s="146">
        <f>IF(AZ64=2,G64,0)</f>
        <v>0</v>
      </c>
      <c r="BC64" s="146">
        <f>IF(AZ64=3,G64,0)</f>
        <v>0</v>
      </c>
      <c r="BD64" s="146">
        <f>IF(AZ64=4,G64,0)</f>
        <v>0</v>
      </c>
      <c r="BE64" s="146">
        <f>IF(AZ64=5,G64,0)</f>
        <v>0</v>
      </c>
      <c r="CA64" s="170">
        <v>1</v>
      </c>
      <c r="CB64" s="170">
        <v>1</v>
      </c>
      <c r="CZ64" s="146">
        <v>0</v>
      </c>
    </row>
    <row r="65" spans="1:104">
      <c r="A65" s="171">
        <v>13</v>
      </c>
      <c r="B65" s="172" t="s">
        <v>131</v>
      </c>
      <c r="C65" s="173" t="s">
        <v>132</v>
      </c>
      <c r="D65" s="174" t="s">
        <v>128</v>
      </c>
      <c r="E65" s="175">
        <v>1</v>
      </c>
      <c r="F65" s="175">
        <v>0</v>
      </c>
      <c r="G65" s="176">
        <f>E65*F65</f>
        <v>0</v>
      </c>
      <c r="O65" s="170">
        <v>2</v>
      </c>
      <c r="AA65" s="146">
        <v>1</v>
      </c>
      <c r="AB65" s="146">
        <v>1</v>
      </c>
      <c r="AC65" s="146">
        <v>1</v>
      </c>
      <c r="AZ65" s="146">
        <v>1</v>
      </c>
      <c r="BA65" s="146">
        <f>IF(AZ65=1,G65,0)</f>
        <v>0</v>
      </c>
      <c r="BB65" s="146">
        <f>IF(AZ65=2,G65,0)</f>
        <v>0</v>
      </c>
      <c r="BC65" s="146">
        <f>IF(AZ65=3,G65,0)</f>
        <v>0</v>
      </c>
      <c r="BD65" s="146">
        <f>IF(AZ65=4,G65,0)</f>
        <v>0</v>
      </c>
      <c r="BE65" s="146">
        <f>IF(AZ65=5,G65,0)</f>
        <v>0</v>
      </c>
      <c r="CA65" s="170">
        <v>1</v>
      </c>
      <c r="CB65" s="170">
        <v>1</v>
      </c>
      <c r="CZ65" s="146">
        <v>0</v>
      </c>
    </row>
    <row r="66" spans="1:104" ht="22.5">
      <c r="A66" s="171">
        <v>14</v>
      </c>
      <c r="B66" s="172" t="s">
        <v>133</v>
      </c>
      <c r="C66" s="173" t="s">
        <v>134</v>
      </c>
      <c r="D66" s="174" t="s">
        <v>128</v>
      </c>
      <c r="E66" s="175">
        <v>1</v>
      </c>
      <c r="F66" s="175">
        <v>0</v>
      </c>
      <c r="G66" s="176">
        <f>E66*F66</f>
        <v>0</v>
      </c>
      <c r="O66" s="170">
        <v>2</v>
      </c>
      <c r="AA66" s="146">
        <v>1</v>
      </c>
      <c r="AB66" s="146">
        <v>1</v>
      </c>
      <c r="AC66" s="146">
        <v>1</v>
      </c>
      <c r="AZ66" s="146">
        <v>1</v>
      </c>
      <c r="BA66" s="146">
        <f>IF(AZ66=1,G66,0)</f>
        <v>0</v>
      </c>
      <c r="BB66" s="146">
        <f>IF(AZ66=2,G66,0)</f>
        <v>0</v>
      </c>
      <c r="BC66" s="146">
        <f>IF(AZ66=3,G66,0)</f>
        <v>0</v>
      </c>
      <c r="BD66" s="146">
        <f>IF(AZ66=4,G66,0)</f>
        <v>0</v>
      </c>
      <c r="BE66" s="146">
        <f>IF(AZ66=5,G66,0)</f>
        <v>0</v>
      </c>
      <c r="CA66" s="170">
        <v>1</v>
      </c>
      <c r="CB66" s="170">
        <v>1</v>
      </c>
      <c r="CZ66" s="146">
        <v>0</v>
      </c>
    </row>
    <row r="67" spans="1:104" ht="22.5">
      <c r="A67" s="171">
        <v>15</v>
      </c>
      <c r="B67" s="172" t="s">
        <v>135</v>
      </c>
      <c r="C67" s="173" t="s">
        <v>136</v>
      </c>
      <c r="D67" s="174" t="s">
        <v>128</v>
      </c>
      <c r="E67" s="175">
        <v>2</v>
      </c>
      <c r="F67" s="175">
        <v>0</v>
      </c>
      <c r="G67" s="176">
        <f>E67*F67</f>
        <v>0</v>
      </c>
      <c r="O67" s="170">
        <v>2</v>
      </c>
      <c r="AA67" s="146">
        <v>1</v>
      </c>
      <c r="AB67" s="146">
        <v>1</v>
      </c>
      <c r="AC67" s="146">
        <v>1</v>
      </c>
      <c r="AZ67" s="146">
        <v>1</v>
      </c>
      <c r="BA67" s="146">
        <f>IF(AZ67=1,G67,0)</f>
        <v>0</v>
      </c>
      <c r="BB67" s="146">
        <f>IF(AZ67=2,G67,0)</f>
        <v>0</v>
      </c>
      <c r="BC67" s="146">
        <f>IF(AZ67=3,G67,0)</f>
        <v>0</v>
      </c>
      <c r="BD67" s="146">
        <f>IF(AZ67=4,G67,0)</f>
        <v>0</v>
      </c>
      <c r="BE67" s="146">
        <f>IF(AZ67=5,G67,0)</f>
        <v>0</v>
      </c>
      <c r="CA67" s="170">
        <v>1</v>
      </c>
      <c r="CB67" s="170">
        <v>1</v>
      </c>
      <c r="CZ67" s="146">
        <v>0</v>
      </c>
    </row>
    <row r="68" spans="1:104">
      <c r="A68" s="177"/>
      <c r="B68" s="180"/>
      <c r="C68" s="326" t="s">
        <v>137</v>
      </c>
      <c r="D68" s="327"/>
      <c r="E68" s="181">
        <v>2</v>
      </c>
      <c r="F68" s="182"/>
      <c r="G68" s="183"/>
      <c r="M68" s="204">
        <v>4.3055555555555562E-2</v>
      </c>
      <c r="O68" s="170"/>
    </row>
    <row r="69" spans="1:104">
      <c r="A69" s="171">
        <v>16</v>
      </c>
      <c r="B69" s="172" t="s">
        <v>138</v>
      </c>
      <c r="C69" s="173" t="s">
        <v>139</v>
      </c>
      <c r="D69" s="174" t="s">
        <v>128</v>
      </c>
      <c r="E69" s="175">
        <v>1</v>
      </c>
      <c r="F69" s="175">
        <v>0</v>
      </c>
      <c r="G69" s="176">
        <f>E69*F69</f>
        <v>0</v>
      </c>
      <c r="O69" s="170">
        <v>2</v>
      </c>
      <c r="AA69" s="146">
        <v>1</v>
      </c>
      <c r="AB69" s="146">
        <v>1</v>
      </c>
      <c r="AC69" s="146">
        <v>1</v>
      </c>
      <c r="AZ69" s="146">
        <v>1</v>
      </c>
      <c r="BA69" s="146">
        <f>IF(AZ69=1,G69,0)</f>
        <v>0</v>
      </c>
      <c r="BB69" s="146">
        <f>IF(AZ69=2,G69,0)</f>
        <v>0</v>
      </c>
      <c r="BC69" s="146">
        <f>IF(AZ69=3,G69,0)</f>
        <v>0</v>
      </c>
      <c r="BD69" s="146">
        <f>IF(AZ69=4,G69,0)</f>
        <v>0</v>
      </c>
      <c r="BE69" s="146">
        <f>IF(AZ69=5,G69,0)</f>
        <v>0</v>
      </c>
      <c r="CA69" s="170">
        <v>1</v>
      </c>
      <c r="CB69" s="170">
        <v>1</v>
      </c>
      <c r="CZ69" s="146">
        <v>0</v>
      </c>
    </row>
    <row r="70" spans="1:104" ht="22.5">
      <c r="A70" s="177"/>
      <c r="B70" s="180"/>
      <c r="C70" s="326" t="s">
        <v>140</v>
      </c>
      <c r="D70" s="327"/>
      <c r="E70" s="181">
        <v>1</v>
      </c>
      <c r="F70" s="182"/>
      <c r="G70" s="183"/>
      <c r="M70" s="179" t="s">
        <v>140</v>
      </c>
      <c r="O70" s="170"/>
    </row>
    <row r="71" spans="1:104" ht="22.5">
      <c r="A71" s="171">
        <v>17</v>
      </c>
      <c r="B71" s="172" t="s">
        <v>141</v>
      </c>
      <c r="C71" s="173" t="s">
        <v>142</v>
      </c>
      <c r="D71" s="174" t="s">
        <v>128</v>
      </c>
      <c r="E71" s="175">
        <v>12</v>
      </c>
      <c r="F71" s="175">
        <v>0</v>
      </c>
      <c r="G71" s="176">
        <f>E71*F71</f>
        <v>0</v>
      </c>
      <c r="O71" s="170">
        <v>2</v>
      </c>
      <c r="AA71" s="146">
        <v>1</v>
      </c>
      <c r="AB71" s="146">
        <v>1</v>
      </c>
      <c r="AC71" s="146">
        <v>1</v>
      </c>
      <c r="AZ71" s="146">
        <v>1</v>
      </c>
      <c r="BA71" s="146">
        <f>IF(AZ71=1,G71,0)</f>
        <v>0</v>
      </c>
      <c r="BB71" s="146">
        <f>IF(AZ71=2,G71,0)</f>
        <v>0</v>
      </c>
      <c r="BC71" s="146">
        <f>IF(AZ71=3,G71,0)</f>
        <v>0</v>
      </c>
      <c r="BD71" s="146">
        <f>IF(AZ71=4,G71,0)</f>
        <v>0</v>
      </c>
      <c r="BE71" s="146">
        <f>IF(AZ71=5,G71,0)</f>
        <v>0</v>
      </c>
      <c r="CA71" s="170">
        <v>1</v>
      </c>
      <c r="CB71" s="170">
        <v>1</v>
      </c>
      <c r="CZ71" s="146">
        <v>0</v>
      </c>
    </row>
    <row r="72" spans="1:104">
      <c r="A72" s="177"/>
      <c r="B72" s="178"/>
      <c r="C72" s="323" t="s">
        <v>143</v>
      </c>
      <c r="D72" s="324"/>
      <c r="E72" s="324"/>
      <c r="F72" s="324"/>
      <c r="G72" s="325"/>
      <c r="L72" s="179" t="s">
        <v>143</v>
      </c>
      <c r="O72" s="170">
        <v>3</v>
      </c>
    </row>
    <row r="73" spans="1:104">
      <c r="A73" s="177"/>
      <c r="B73" s="180"/>
      <c r="C73" s="326" t="s">
        <v>144</v>
      </c>
      <c r="D73" s="327"/>
      <c r="E73" s="181">
        <v>12</v>
      </c>
      <c r="F73" s="182"/>
      <c r="G73" s="183"/>
      <c r="M73" s="204">
        <v>0.17500000000000002</v>
      </c>
      <c r="O73" s="170"/>
    </row>
    <row r="74" spans="1:104">
      <c r="A74" s="184"/>
      <c r="B74" s="185" t="s">
        <v>78</v>
      </c>
      <c r="C74" s="186" t="str">
        <f>CONCATENATE(B62," ",C62)</f>
        <v>11 Přípravné a přidružené práce</v>
      </c>
      <c r="D74" s="187"/>
      <c r="E74" s="188"/>
      <c r="F74" s="189"/>
      <c r="G74" s="190">
        <f>SUM(G62:G73)</f>
        <v>0</v>
      </c>
      <c r="O74" s="170">
        <v>4</v>
      </c>
      <c r="BA74" s="191">
        <f>SUM(BA62:BA73)</f>
        <v>0</v>
      </c>
      <c r="BB74" s="191">
        <f>SUM(BB62:BB73)</f>
        <v>0</v>
      </c>
      <c r="BC74" s="191">
        <f>SUM(BC62:BC73)</f>
        <v>0</v>
      </c>
      <c r="BD74" s="191">
        <f>SUM(BD62:BD73)</f>
        <v>0</v>
      </c>
      <c r="BE74" s="191">
        <f>SUM(BE62:BE73)</f>
        <v>0</v>
      </c>
    </row>
    <row r="75" spans="1:104">
      <c r="A75" s="163" t="s">
        <v>74</v>
      </c>
      <c r="B75" s="164" t="s">
        <v>145</v>
      </c>
      <c r="C75" s="165" t="s">
        <v>146</v>
      </c>
      <c r="D75" s="166"/>
      <c r="E75" s="167"/>
      <c r="F75" s="167"/>
      <c r="G75" s="168"/>
      <c r="H75" s="169"/>
      <c r="I75" s="169"/>
      <c r="O75" s="170">
        <v>1</v>
      </c>
    </row>
    <row r="76" spans="1:104">
      <c r="A76" s="171">
        <v>18</v>
      </c>
      <c r="B76" s="172" t="s">
        <v>147</v>
      </c>
      <c r="C76" s="173" t="s">
        <v>148</v>
      </c>
      <c r="D76" s="174" t="s">
        <v>149</v>
      </c>
      <c r="E76" s="175">
        <v>248.22</v>
      </c>
      <c r="F76" s="175">
        <v>0</v>
      </c>
      <c r="G76" s="176">
        <f>E76*F76</f>
        <v>0</v>
      </c>
      <c r="O76" s="170">
        <v>2</v>
      </c>
      <c r="AA76" s="146">
        <v>1</v>
      </c>
      <c r="AB76" s="146">
        <v>1</v>
      </c>
      <c r="AC76" s="146">
        <v>1</v>
      </c>
      <c r="AZ76" s="146">
        <v>1</v>
      </c>
      <c r="BA76" s="146">
        <f>IF(AZ76=1,G76,0)</f>
        <v>0</v>
      </c>
      <c r="BB76" s="146">
        <f>IF(AZ76=2,G76,0)</f>
        <v>0</v>
      </c>
      <c r="BC76" s="146">
        <f>IF(AZ76=3,G76,0)</f>
        <v>0</v>
      </c>
      <c r="BD76" s="146">
        <f>IF(AZ76=4,G76,0)</f>
        <v>0</v>
      </c>
      <c r="BE76" s="146">
        <f>IF(AZ76=5,G76,0)</f>
        <v>0</v>
      </c>
      <c r="CA76" s="170">
        <v>1</v>
      </c>
      <c r="CB76" s="170">
        <v>1</v>
      </c>
      <c r="CZ76" s="146">
        <v>0.23472999999999999</v>
      </c>
    </row>
    <row r="77" spans="1:104">
      <c r="A77" s="177"/>
      <c r="B77" s="180"/>
      <c r="C77" s="326" t="s">
        <v>87</v>
      </c>
      <c r="D77" s="327"/>
      <c r="E77" s="181">
        <v>0</v>
      </c>
      <c r="F77" s="182"/>
      <c r="G77" s="183"/>
      <c r="M77" s="179" t="s">
        <v>87</v>
      </c>
      <c r="O77" s="170"/>
    </row>
    <row r="78" spans="1:104" ht="22.5">
      <c r="A78" s="177"/>
      <c r="B78" s="180"/>
      <c r="C78" s="326" t="s">
        <v>150</v>
      </c>
      <c r="D78" s="327"/>
      <c r="E78" s="181">
        <v>102.62</v>
      </c>
      <c r="F78" s="182"/>
      <c r="G78" s="183"/>
      <c r="M78" s="179" t="s">
        <v>150</v>
      </c>
      <c r="O78" s="170"/>
    </row>
    <row r="79" spans="1:104" ht="22.5">
      <c r="A79" s="177"/>
      <c r="B79" s="180"/>
      <c r="C79" s="326" t="s">
        <v>151</v>
      </c>
      <c r="D79" s="327"/>
      <c r="E79" s="181">
        <v>111.22</v>
      </c>
      <c r="F79" s="182"/>
      <c r="G79" s="183"/>
      <c r="M79" s="179" t="s">
        <v>151</v>
      </c>
      <c r="O79" s="170"/>
    </row>
    <row r="80" spans="1:104">
      <c r="A80" s="177"/>
      <c r="B80" s="180"/>
      <c r="C80" s="326" t="s">
        <v>152</v>
      </c>
      <c r="D80" s="327"/>
      <c r="E80" s="181">
        <v>34.380000000000003</v>
      </c>
      <c r="F80" s="182"/>
      <c r="G80" s="183"/>
      <c r="M80" s="179" t="s">
        <v>152</v>
      </c>
      <c r="O80" s="170"/>
    </row>
    <row r="81" spans="1:104">
      <c r="A81" s="177"/>
      <c r="B81" s="180"/>
      <c r="C81" s="326" t="s">
        <v>91</v>
      </c>
      <c r="D81" s="327"/>
      <c r="E81" s="181">
        <v>0</v>
      </c>
      <c r="F81" s="182"/>
      <c r="G81" s="183"/>
      <c r="M81" s="179" t="s">
        <v>91</v>
      </c>
      <c r="O81" s="170"/>
    </row>
    <row r="82" spans="1:104">
      <c r="A82" s="177"/>
      <c r="B82" s="180"/>
      <c r="C82" s="326" t="s">
        <v>153</v>
      </c>
      <c r="D82" s="327"/>
      <c r="E82" s="181">
        <v>0</v>
      </c>
      <c r="F82" s="182"/>
      <c r="G82" s="183"/>
      <c r="M82" s="179">
        <v>0</v>
      </c>
      <c r="O82" s="170"/>
    </row>
    <row r="83" spans="1:104">
      <c r="A83" s="171">
        <v>19</v>
      </c>
      <c r="B83" s="172" t="s">
        <v>154</v>
      </c>
      <c r="C83" s="173" t="s">
        <v>155</v>
      </c>
      <c r="D83" s="174" t="s">
        <v>85</v>
      </c>
      <c r="E83" s="175">
        <v>496.4</v>
      </c>
      <c r="F83" s="175">
        <v>0</v>
      </c>
      <c r="G83" s="176">
        <f>E83*F83</f>
        <v>0</v>
      </c>
      <c r="O83" s="170">
        <v>2</v>
      </c>
      <c r="AA83" s="146">
        <v>1</v>
      </c>
      <c r="AB83" s="146">
        <v>1</v>
      </c>
      <c r="AC83" s="146">
        <v>1</v>
      </c>
      <c r="AZ83" s="146">
        <v>1</v>
      </c>
      <c r="BA83" s="146">
        <f>IF(AZ83=1,G83,0)</f>
        <v>0</v>
      </c>
      <c r="BB83" s="146">
        <f>IF(AZ83=2,G83,0)</f>
        <v>0</v>
      </c>
      <c r="BC83" s="146">
        <f>IF(AZ83=3,G83,0)</f>
        <v>0</v>
      </c>
      <c r="BD83" s="146">
        <f>IF(AZ83=4,G83,0)</f>
        <v>0</v>
      </c>
      <c r="BE83" s="146">
        <f>IF(AZ83=5,G83,0)</f>
        <v>0</v>
      </c>
      <c r="CA83" s="170">
        <v>1</v>
      </c>
      <c r="CB83" s="170">
        <v>1</v>
      </c>
      <c r="CZ83" s="146">
        <v>4.0000000000000003E-5</v>
      </c>
    </row>
    <row r="84" spans="1:104">
      <c r="A84" s="177"/>
      <c r="B84" s="178"/>
      <c r="C84" s="323" t="s">
        <v>156</v>
      </c>
      <c r="D84" s="324"/>
      <c r="E84" s="324"/>
      <c r="F84" s="324"/>
      <c r="G84" s="325"/>
      <c r="L84" s="179" t="s">
        <v>156</v>
      </c>
      <c r="O84" s="170">
        <v>3</v>
      </c>
    </row>
    <row r="85" spans="1:104">
      <c r="A85" s="177"/>
      <c r="B85" s="180"/>
      <c r="C85" s="326" t="s">
        <v>157</v>
      </c>
      <c r="D85" s="327"/>
      <c r="E85" s="181">
        <v>496.4</v>
      </c>
      <c r="F85" s="182"/>
      <c r="G85" s="183"/>
      <c r="M85" s="179" t="s">
        <v>157</v>
      </c>
      <c r="O85" s="170"/>
    </row>
    <row r="86" spans="1:104">
      <c r="A86" s="171">
        <v>20</v>
      </c>
      <c r="B86" s="172" t="s">
        <v>158</v>
      </c>
      <c r="C86" s="173" t="s">
        <v>159</v>
      </c>
      <c r="D86" s="174" t="s">
        <v>100</v>
      </c>
      <c r="E86" s="175">
        <v>0.9</v>
      </c>
      <c r="F86" s="175">
        <v>0</v>
      </c>
      <c r="G86" s="176">
        <f>E86*F86</f>
        <v>0</v>
      </c>
      <c r="O86" s="170">
        <v>2</v>
      </c>
      <c r="AA86" s="146">
        <v>1</v>
      </c>
      <c r="AB86" s="146">
        <v>1</v>
      </c>
      <c r="AC86" s="146">
        <v>1</v>
      </c>
      <c r="AZ86" s="146">
        <v>1</v>
      </c>
      <c r="BA86" s="146">
        <f>IF(AZ86=1,G86,0)</f>
        <v>0</v>
      </c>
      <c r="BB86" s="146">
        <f>IF(AZ86=2,G86,0)</f>
        <v>0</v>
      </c>
      <c r="BC86" s="146">
        <f>IF(AZ86=3,G86,0)</f>
        <v>0</v>
      </c>
      <c r="BD86" s="146">
        <f>IF(AZ86=4,G86,0)</f>
        <v>0</v>
      </c>
      <c r="BE86" s="146">
        <f>IF(AZ86=5,G86,0)</f>
        <v>0</v>
      </c>
      <c r="CA86" s="170">
        <v>1</v>
      </c>
      <c r="CB86" s="170">
        <v>1</v>
      </c>
      <c r="CZ86" s="146">
        <v>2.5249999999999999</v>
      </c>
    </row>
    <row r="87" spans="1:104">
      <c r="A87" s="177"/>
      <c r="B87" s="180"/>
      <c r="C87" s="326" t="s">
        <v>94</v>
      </c>
      <c r="D87" s="327"/>
      <c r="E87" s="181">
        <v>0</v>
      </c>
      <c r="F87" s="182"/>
      <c r="G87" s="183"/>
      <c r="M87" s="179" t="s">
        <v>94</v>
      </c>
      <c r="O87" s="170"/>
    </row>
    <row r="88" spans="1:104">
      <c r="A88" s="177"/>
      <c r="B88" s="180"/>
      <c r="C88" s="326" t="s">
        <v>95</v>
      </c>
      <c r="D88" s="327"/>
      <c r="E88" s="181">
        <v>0.3</v>
      </c>
      <c r="F88" s="182"/>
      <c r="G88" s="183"/>
      <c r="M88" s="179" t="s">
        <v>95</v>
      </c>
      <c r="O88" s="170"/>
    </row>
    <row r="89" spans="1:104">
      <c r="A89" s="177"/>
      <c r="B89" s="180"/>
      <c r="C89" s="326" t="s">
        <v>96</v>
      </c>
      <c r="D89" s="327"/>
      <c r="E89" s="181">
        <v>0.45</v>
      </c>
      <c r="F89" s="182"/>
      <c r="G89" s="183"/>
      <c r="M89" s="179" t="s">
        <v>96</v>
      </c>
      <c r="O89" s="170"/>
    </row>
    <row r="90" spans="1:104">
      <c r="A90" s="177"/>
      <c r="B90" s="180"/>
      <c r="C90" s="326" t="s">
        <v>160</v>
      </c>
      <c r="D90" s="327"/>
      <c r="E90" s="181">
        <v>0.15</v>
      </c>
      <c r="F90" s="182"/>
      <c r="G90" s="183"/>
      <c r="M90" s="179" t="s">
        <v>160</v>
      </c>
      <c r="O90" s="170"/>
    </row>
    <row r="91" spans="1:104">
      <c r="A91" s="171">
        <v>21</v>
      </c>
      <c r="B91" s="172" t="s">
        <v>161</v>
      </c>
      <c r="C91" s="173" t="s">
        <v>162</v>
      </c>
      <c r="D91" s="174" t="s">
        <v>85</v>
      </c>
      <c r="E91" s="175">
        <v>550</v>
      </c>
      <c r="F91" s="175">
        <v>0</v>
      </c>
      <c r="G91" s="176">
        <f>E91*F91</f>
        <v>0</v>
      </c>
      <c r="O91" s="170">
        <v>2</v>
      </c>
      <c r="AA91" s="146">
        <v>3</v>
      </c>
      <c r="AB91" s="146">
        <v>1</v>
      </c>
      <c r="AC91" s="146">
        <v>28697933</v>
      </c>
      <c r="AZ91" s="146">
        <v>1</v>
      </c>
      <c r="BA91" s="146">
        <f>IF(AZ91=1,G91,0)</f>
        <v>0</v>
      </c>
      <c r="BB91" s="146">
        <f>IF(AZ91=2,G91,0)</f>
        <v>0</v>
      </c>
      <c r="BC91" s="146">
        <f>IF(AZ91=3,G91,0)</f>
        <v>0</v>
      </c>
      <c r="BD91" s="146">
        <f>IF(AZ91=4,G91,0)</f>
        <v>0</v>
      </c>
      <c r="BE91" s="146">
        <f>IF(AZ91=5,G91,0)</f>
        <v>0</v>
      </c>
      <c r="CA91" s="170">
        <v>3</v>
      </c>
      <c r="CB91" s="170">
        <v>1</v>
      </c>
      <c r="CZ91" s="146">
        <v>3.1E-4</v>
      </c>
    </row>
    <row r="92" spans="1:104">
      <c r="A92" s="177"/>
      <c r="B92" s="178"/>
      <c r="C92" s="323"/>
      <c r="D92" s="324"/>
      <c r="E92" s="324"/>
      <c r="F92" s="324"/>
      <c r="G92" s="325"/>
      <c r="L92" s="179"/>
      <c r="O92" s="170">
        <v>3</v>
      </c>
    </row>
    <row r="93" spans="1:104">
      <c r="A93" s="177"/>
      <c r="B93" s="180"/>
      <c r="C93" s="326" t="s">
        <v>163</v>
      </c>
      <c r="D93" s="327"/>
      <c r="E93" s="181">
        <v>550</v>
      </c>
      <c r="F93" s="182"/>
      <c r="G93" s="183"/>
      <c r="M93" s="179" t="s">
        <v>163</v>
      </c>
      <c r="O93" s="170"/>
    </row>
    <row r="94" spans="1:104">
      <c r="A94" s="184"/>
      <c r="B94" s="185" t="s">
        <v>78</v>
      </c>
      <c r="C94" s="186" t="str">
        <f>CONCATENATE(B75," ",C75)</f>
        <v>2 Základy a zvláštní zakládání</v>
      </c>
      <c r="D94" s="187"/>
      <c r="E94" s="188"/>
      <c r="F94" s="189"/>
      <c r="G94" s="190">
        <f>SUM(G75:G93)</f>
        <v>0</v>
      </c>
      <c r="O94" s="170">
        <v>4</v>
      </c>
      <c r="BA94" s="191">
        <f>SUM(BA75:BA93)</f>
        <v>0</v>
      </c>
      <c r="BB94" s="191">
        <f>SUM(BB75:BB93)</f>
        <v>0</v>
      </c>
      <c r="BC94" s="191">
        <f>SUM(BC75:BC93)</f>
        <v>0</v>
      </c>
      <c r="BD94" s="191">
        <f>SUM(BD75:BD93)</f>
        <v>0</v>
      </c>
      <c r="BE94" s="191">
        <f>SUM(BE75:BE93)</f>
        <v>0</v>
      </c>
    </row>
    <row r="95" spans="1:104">
      <c r="A95" s="163" t="s">
        <v>74</v>
      </c>
      <c r="B95" s="164" t="s">
        <v>164</v>
      </c>
      <c r="C95" s="165" t="s">
        <v>165</v>
      </c>
      <c r="D95" s="166"/>
      <c r="E95" s="167"/>
      <c r="F95" s="167"/>
      <c r="G95" s="168"/>
      <c r="H95" s="169"/>
      <c r="I95" s="169"/>
      <c r="O95" s="170">
        <v>1</v>
      </c>
    </row>
    <row r="96" spans="1:104" ht="22.5">
      <c r="A96" s="171">
        <v>22</v>
      </c>
      <c r="B96" s="172" t="s">
        <v>166</v>
      </c>
      <c r="C96" s="173" t="s">
        <v>167</v>
      </c>
      <c r="D96" s="174" t="s">
        <v>149</v>
      </c>
      <c r="E96" s="175">
        <v>6.4</v>
      </c>
      <c r="F96" s="175">
        <v>0</v>
      </c>
      <c r="G96" s="176">
        <f>E96*F96</f>
        <v>0</v>
      </c>
      <c r="O96" s="170">
        <v>2</v>
      </c>
      <c r="AA96" s="146">
        <v>1</v>
      </c>
      <c r="AB96" s="146">
        <v>1</v>
      </c>
      <c r="AC96" s="146">
        <v>1</v>
      </c>
      <c r="AZ96" s="146">
        <v>1</v>
      </c>
      <c r="BA96" s="146">
        <f>IF(AZ96=1,G96,0)</f>
        <v>0</v>
      </c>
      <c r="BB96" s="146">
        <f>IF(AZ96=2,G96,0)</f>
        <v>0</v>
      </c>
      <c r="BC96" s="146">
        <f>IF(AZ96=3,G96,0)</f>
        <v>0</v>
      </c>
      <c r="BD96" s="146">
        <f>IF(AZ96=4,G96,0)</f>
        <v>0</v>
      </c>
      <c r="BE96" s="146">
        <f>IF(AZ96=5,G96,0)</f>
        <v>0</v>
      </c>
      <c r="CA96" s="170">
        <v>1</v>
      </c>
      <c r="CB96" s="170">
        <v>1</v>
      </c>
      <c r="CZ96" s="146">
        <v>1.9539999999999998E-2</v>
      </c>
    </row>
    <row r="97" spans="1:104">
      <c r="A97" s="177"/>
      <c r="B97" s="180"/>
      <c r="C97" s="326" t="s">
        <v>168</v>
      </c>
      <c r="D97" s="327"/>
      <c r="E97" s="181">
        <v>1.6</v>
      </c>
      <c r="F97" s="182"/>
      <c r="G97" s="183"/>
      <c r="M97" s="179" t="s">
        <v>168</v>
      </c>
      <c r="O97" s="170"/>
    </row>
    <row r="98" spans="1:104">
      <c r="A98" s="177"/>
      <c r="B98" s="180"/>
      <c r="C98" s="326" t="s">
        <v>169</v>
      </c>
      <c r="D98" s="327"/>
      <c r="E98" s="181">
        <v>1.6</v>
      </c>
      <c r="F98" s="182"/>
      <c r="G98" s="183"/>
      <c r="M98" s="179" t="s">
        <v>169</v>
      </c>
      <c r="O98" s="170"/>
    </row>
    <row r="99" spans="1:104">
      <c r="A99" s="177"/>
      <c r="B99" s="180"/>
      <c r="C99" s="326" t="s">
        <v>170</v>
      </c>
      <c r="D99" s="327"/>
      <c r="E99" s="181">
        <v>1.6</v>
      </c>
      <c r="F99" s="182"/>
      <c r="G99" s="183"/>
      <c r="M99" s="179" t="s">
        <v>170</v>
      </c>
      <c r="O99" s="170"/>
    </row>
    <row r="100" spans="1:104">
      <c r="A100" s="177"/>
      <c r="B100" s="180"/>
      <c r="C100" s="326" t="s">
        <v>171</v>
      </c>
      <c r="D100" s="327"/>
      <c r="E100" s="181">
        <v>1.6</v>
      </c>
      <c r="F100" s="182"/>
      <c r="G100" s="183"/>
      <c r="M100" s="179" t="s">
        <v>171</v>
      </c>
      <c r="O100" s="170"/>
    </row>
    <row r="101" spans="1:104">
      <c r="A101" s="184"/>
      <c r="B101" s="185" t="s">
        <v>78</v>
      </c>
      <c r="C101" s="186" t="str">
        <f>CONCATENATE(B95," ",C95)</f>
        <v>3 Svislé a kompletní konstrukce</v>
      </c>
      <c r="D101" s="187"/>
      <c r="E101" s="188"/>
      <c r="F101" s="189"/>
      <c r="G101" s="190">
        <f>SUM(G95:G100)</f>
        <v>0</v>
      </c>
      <c r="O101" s="170">
        <v>4</v>
      </c>
      <c r="BA101" s="191">
        <f>SUM(BA95:BA100)</f>
        <v>0</v>
      </c>
      <c r="BB101" s="191">
        <f>SUM(BB95:BB100)</f>
        <v>0</v>
      </c>
      <c r="BC101" s="191">
        <f>SUM(BC95:BC100)</f>
        <v>0</v>
      </c>
      <c r="BD101" s="191">
        <f>SUM(BD95:BD100)</f>
        <v>0</v>
      </c>
      <c r="BE101" s="191">
        <f>SUM(BE95:BE100)</f>
        <v>0</v>
      </c>
    </row>
    <row r="102" spans="1:104">
      <c r="A102" s="163" t="s">
        <v>74</v>
      </c>
      <c r="B102" s="164" t="s">
        <v>172</v>
      </c>
      <c r="C102" s="165" t="s">
        <v>173</v>
      </c>
      <c r="D102" s="166"/>
      <c r="E102" s="167"/>
      <c r="F102" s="167"/>
      <c r="G102" s="168"/>
      <c r="H102" s="169"/>
      <c r="I102" s="169"/>
      <c r="O102" s="170">
        <v>1</v>
      </c>
    </row>
    <row r="103" spans="1:104">
      <c r="A103" s="171">
        <v>23</v>
      </c>
      <c r="B103" s="172" t="s">
        <v>174</v>
      </c>
      <c r="C103" s="173" t="s">
        <v>175</v>
      </c>
      <c r="D103" s="174" t="s">
        <v>85</v>
      </c>
      <c r="E103" s="175">
        <v>9</v>
      </c>
      <c r="F103" s="175">
        <v>0</v>
      </c>
      <c r="G103" s="176">
        <f>E103*F103</f>
        <v>0</v>
      </c>
      <c r="O103" s="170">
        <v>2</v>
      </c>
      <c r="AA103" s="146">
        <v>1</v>
      </c>
      <c r="AB103" s="146">
        <v>1</v>
      </c>
      <c r="AC103" s="146">
        <v>1</v>
      </c>
      <c r="AZ103" s="146">
        <v>1</v>
      </c>
      <c r="BA103" s="146">
        <f>IF(AZ103=1,G103,0)</f>
        <v>0</v>
      </c>
      <c r="BB103" s="146">
        <f>IF(AZ103=2,G103,0)</f>
        <v>0</v>
      </c>
      <c r="BC103" s="146">
        <f>IF(AZ103=3,G103,0)</f>
        <v>0</v>
      </c>
      <c r="BD103" s="146">
        <f>IF(AZ103=4,G103,0)</f>
        <v>0</v>
      </c>
      <c r="BE103" s="146">
        <f>IF(AZ103=5,G103,0)</f>
        <v>0</v>
      </c>
      <c r="CA103" s="170">
        <v>1</v>
      </c>
      <c r="CB103" s="170">
        <v>1</v>
      </c>
      <c r="CZ103" s="146">
        <v>0.2024</v>
      </c>
    </row>
    <row r="104" spans="1:104">
      <c r="A104" s="177"/>
      <c r="B104" s="180"/>
      <c r="C104" s="326" t="s">
        <v>94</v>
      </c>
      <c r="D104" s="327"/>
      <c r="E104" s="181">
        <v>0</v>
      </c>
      <c r="F104" s="182"/>
      <c r="G104" s="183"/>
      <c r="M104" s="179" t="s">
        <v>94</v>
      </c>
      <c r="O104" s="170"/>
    </row>
    <row r="105" spans="1:104">
      <c r="A105" s="177"/>
      <c r="B105" s="180"/>
      <c r="C105" s="326" t="s">
        <v>176</v>
      </c>
      <c r="D105" s="327"/>
      <c r="E105" s="181">
        <v>3</v>
      </c>
      <c r="F105" s="182"/>
      <c r="G105" s="183"/>
      <c r="M105" s="179" t="s">
        <v>176</v>
      </c>
      <c r="O105" s="170"/>
    </row>
    <row r="106" spans="1:104">
      <c r="A106" s="177"/>
      <c r="B106" s="180"/>
      <c r="C106" s="326" t="s">
        <v>177</v>
      </c>
      <c r="D106" s="327"/>
      <c r="E106" s="181">
        <v>4.5</v>
      </c>
      <c r="F106" s="182"/>
      <c r="G106" s="183"/>
      <c r="M106" s="179" t="s">
        <v>177</v>
      </c>
      <c r="O106" s="170"/>
    </row>
    <row r="107" spans="1:104">
      <c r="A107" s="177"/>
      <c r="B107" s="180"/>
      <c r="C107" s="326" t="s">
        <v>178</v>
      </c>
      <c r="D107" s="327"/>
      <c r="E107" s="181">
        <v>1.5</v>
      </c>
      <c r="F107" s="182"/>
      <c r="G107" s="183"/>
      <c r="M107" s="179" t="s">
        <v>178</v>
      </c>
      <c r="O107" s="170"/>
    </row>
    <row r="108" spans="1:104">
      <c r="A108" s="184"/>
      <c r="B108" s="185" t="s">
        <v>78</v>
      </c>
      <c r="C108" s="186" t="str">
        <f>CONCATENATE(B102," ",C102)</f>
        <v>5 Komunikace</v>
      </c>
      <c r="D108" s="187"/>
      <c r="E108" s="188"/>
      <c r="F108" s="189"/>
      <c r="G108" s="190">
        <f>SUM(G102:G107)</f>
        <v>0</v>
      </c>
      <c r="O108" s="170">
        <v>4</v>
      </c>
      <c r="BA108" s="191">
        <f>SUM(BA102:BA107)</f>
        <v>0</v>
      </c>
      <c r="BB108" s="191">
        <f>SUM(BB102:BB107)</f>
        <v>0</v>
      </c>
      <c r="BC108" s="191">
        <f>SUM(BC102:BC107)</f>
        <v>0</v>
      </c>
      <c r="BD108" s="191">
        <f>SUM(BD102:BD107)</f>
        <v>0</v>
      </c>
      <c r="BE108" s="191">
        <f>SUM(BE102:BE107)</f>
        <v>0</v>
      </c>
    </row>
    <row r="109" spans="1:104">
      <c r="A109" s="163" t="s">
        <v>74</v>
      </c>
      <c r="B109" s="164" t="s">
        <v>179</v>
      </c>
      <c r="C109" s="165" t="s">
        <v>180</v>
      </c>
      <c r="D109" s="166"/>
      <c r="E109" s="167"/>
      <c r="F109" s="167"/>
      <c r="G109" s="168"/>
      <c r="H109" s="169"/>
      <c r="I109" s="169"/>
      <c r="O109" s="170">
        <v>1</v>
      </c>
    </row>
    <row r="110" spans="1:104" ht="22.5">
      <c r="A110" s="171">
        <v>24</v>
      </c>
      <c r="B110" s="172" t="s">
        <v>181</v>
      </c>
      <c r="C110" s="173" t="s">
        <v>182</v>
      </c>
      <c r="D110" s="174" t="s">
        <v>85</v>
      </c>
      <c r="E110" s="175">
        <v>18.5</v>
      </c>
      <c r="F110" s="175">
        <v>0</v>
      </c>
      <c r="G110" s="176">
        <f>E110*F110</f>
        <v>0</v>
      </c>
      <c r="O110" s="170">
        <v>2</v>
      </c>
      <c r="AA110" s="146">
        <v>1</v>
      </c>
      <c r="AB110" s="146">
        <v>1</v>
      </c>
      <c r="AC110" s="146">
        <v>1</v>
      </c>
      <c r="AZ110" s="146">
        <v>1</v>
      </c>
      <c r="BA110" s="146">
        <f>IF(AZ110=1,G110,0)</f>
        <v>0</v>
      </c>
      <c r="BB110" s="146">
        <f>IF(AZ110=2,G110,0)</f>
        <v>0</v>
      </c>
      <c r="BC110" s="146">
        <f>IF(AZ110=3,G110,0)</f>
        <v>0</v>
      </c>
      <c r="BD110" s="146">
        <f>IF(AZ110=4,G110,0)</f>
        <v>0</v>
      </c>
      <c r="BE110" s="146">
        <f>IF(AZ110=5,G110,0)</f>
        <v>0</v>
      </c>
      <c r="CA110" s="170">
        <v>1</v>
      </c>
      <c r="CB110" s="170">
        <v>1</v>
      </c>
      <c r="CZ110" s="146">
        <v>1.184E-2</v>
      </c>
    </row>
    <row r="111" spans="1:104">
      <c r="A111" s="177"/>
      <c r="B111" s="180"/>
      <c r="C111" s="326" t="s">
        <v>183</v>
      </c>
      <c r="D111" s="327"/>
      <c r="E111" s="181">
        <v>0</v>
      </c>
      <c r="F111" s="182"/>
      <c r="G111" s="183"/>
      <c r="M111" s="179" t="s">
        <v>183</v>
      </c>
      <c r="O111" s="170"/>
    </row>
    <row r="112" spans="1:104">
      <c r="A112" s="177"/>
      <c r="B112" s="180"/>
      <c r="C112" s="328" t="s">
        <v>184</v>
      </c>
      <c r="D112" s="327"/>
      <c r="E112" s="205">
        <v>0</v>
      </c>
      <c r="F112" s="182"/>
      <c r="G112" s="183"/>
      <c r="M112" s="179" t="s">
        <v>184</v>
      </c>
      <c r="O112" s="170"/>
    </row>
    <row r="113" spans="1:104">
      <c r="A113" s="177"/>
      <c r="B113" s="180"/>
      <c r="C113" s="328" t="s">
        <v>185</v>
      </c>
      <c r="D113" s="327"/>
      <c r="E113" s="205">
        <v>5</v>
      </c>
      <c r="F113" s="182"/>
      <c r="G113" s="183"/>
      <c r="M113" s="179" t="s">
        <v>185</v>
      </c>
      <c r="O113" s="170"/>
    </row>
    <row r="114" spans="1:104">
      <c r="A114" s="177"/>
      <c r="B114" s="180"/>
      <c r="C114" s="328" t="s">
        <v>186</v>
      </c>
      <c r="D114" s="327"/>
      <c r="E114" s="205">
        <v>3.5</v>
      </c>
      <c r="F114" s="182"/>
      <c r="G114" s="183"/>
      <c r="M114" s="179" t="s">
        <v>186</v>
      </c>
      <c r="O114" s="170"/>
    </row>
    <row r="115" spans="1:104">
      <c r="A115" s="177"/>
      <c r="B115" s="180"/>
      <c r="C115" s="328" t="s">
        <v>187</v>
      </c>
      <c r="D115" s="327"/>
      <c r="E115" s="205">
        <v>5</v>
      </c>
      <c r="F115" s="182"/>
      <c r="G115" s="183"/>
      <c r="M115" s="179" t="s">
        <v>187</v>
      </c>
      <c r="O115" s="170"/>
    </row>
    <row r="116" spans="1:104">
      <c r="A116" s="177"/>
      <c r="B116" s="180"/>
      <c r="C116" s="328" t="s">
        <v>188</v>
      </c>
      <c r="D116" s="327"/>
      <c r="E116" s="205">
        <v>5</v>
      </c>
      <c r="F116" s="182"/>
      <c r="G116" s="183"/>
      <c r="M116" s="179" t="s">
        <v>188</v>
      </c>
      <c r="O116" s="170"/>
    </row>
    <row r="117" spans="1:104">
      <c r="A117" s="177"/>
      <c r="B117" s="180"/>
      <c r="C117" s="328" t="s">
        <v>189</v>
      </c>
      <c r="D117" s="327"/>
      <c r="E117" s="205">
        <v>18.5</v>
      </c>
      <c r="F117" s="182"/>
      <c r="G117" s="183"/>
      <c r="M117" s="179" t="s">
        <v>189</v>
      </c>
      <c r="O117" s="170"/>
    </row>
    <row r="118" spans="1:104">
      <c r="A118" s="177"/>
      <c r="B118" s="180"/>
      <c r="C118" s="326" t="s">
        <v>190</v>
      </c>
      <c r="D118" s="327"/>
      <c r="E118" s="181">
        <v>18.5</v>
      </c>
      <c r="F118" s="182"/>
      <c r="G118" s="183"/>
      <c r="M118" s="179" t="s">
        <v>190</v>
      </c>
      <c r="O118" s="170"/>
    </row>
    <row r="119" spans="1:104" ht="22.5">
      <c r="A119" s="171">
        <v>25</v>
      </c>
      <c r="B119" s="172" t="s">
        <v>191</v>
      </c>
      <c r="C119" s="173" t="s">
        <v>192</v>
      </c>
      <c r="D119" s="174" t="s">
        <v>149</v>
      </c>
      <c r="E119" s="175">
        <v>9.93</v>
      </c>
      <c r="F119" s="175">
        <v>0</v>
      </c>
      <c r="G119" s="176">
        <f>E119*F119</f>
        <v>0</v>
      </c>
      <c r="O119" s="170">
        <v>2</v>
      </c>
      <c r="AA119" s="146">
        <v>1</v>
      </c>
      <c r="AB119" s="146">
        <v>1</v>
      </c>
      <c r="AC119" s="146">
        <v>1</v>
      </c>
      <c r="AZ119" s="146">
        <v>1</v>
      </c>
      <c r="BA119" s="146">
        <f>IF(AZ119=1,G119,0)</f>
        <v>0</v>
      </c>
      <c r="BB119" s="146">
        <f>IF(AZ119=2,G119,0)</f>
        <v>0</v>
      </c>
      <c r="BC119" s="146">
        <f>IF(AZ119=3,G119,0)</f>
        <v>0</v>
      </c>
      <c r="BD119" s="146">
        <f>IF(AZ119=4,G119,0)</f>
        <v>0</v>
      </c>
      <c r="BE119" s="146">
        <f>IF(AZ119=5,G119,0)</f>
        <v>0</v>
      </c>
      <c r="CA119" s="170">
        <v>1</v>
      </c>
      <c r="CB119" s="170">
        <v>1</v>
      </c>
      <c r="CZ119" s="146">
        <v>2.3800000000000002E-3</v>
      </c>
    </row>
    <row r="120" spans="1:104">
      <c r="A120" s="177"/>
      <c r="B120" s="180"/>
      <c r="C120" s="326" t="s">
        <v>193</v>
      </c>
      <c r="D120" s="327"/>
      <c r="E120" s="181">
        <v>4.8</v>
      </c>
      <c r="F120" s="182"/>
      <c r="G120" s="183"/>
      <c r="M120" s="179" t="s">
        <v>193</v>
      </c>
      <c r="O120" s="170"/>
    </row>
    <row r="121" spans="1:104">
      <c r="A121" s="177"/>
      <c r="B121" s="180"/>
      <c r="C121" s="326" t="s">
        <v>194</v>
      </c>
      <c r="D121" s="327"/>
      <c r="E121" s="181">
        <v>5.13</v>
      </c>
      <c r="F121" s="182"/>
      <c r="G121" s="183"/>
      <c r="M121" s="179" t="s">
        <v>194</v>
      </c>
      <c r="O121" s="170"/>
    </row>
    <row r="122" spans="1:104" ht="22.5">
      <c r="A122" s="171">
        <v>26</v>
      </c>
      <c r="B122" s="172" t="s">
        <v>195</v>
      </c>
      <c r="C122" s="173" t="s">
        <v>196</v>
      </c>
      <c r="D122" s="174" t="s">
        <v>85</v>
      </c>
      <c r="E122" s="175">
        <v>20</v>
      </c>
      <c r="F122" s="175">
        <v>0</v>
      </c>
      <c r="G122" s="176">
        <f>E122*F122</f>
        <v>0</v>
      </c>
      <c r="O122" s="170">
        <v>2</v>
      </c>
      <c r="AA122" s="146">
        <v>1</v>
      </c>
      <c r="AB122" s="146">
        <v>1</v>
      </c>
      <c r="AC122" s="146">
        <v>1</v>
      </c>
      <c r="AZ122" s="146">
        <v>1</v>
      </c>
      <c r="BA122" s="146">
        <f>IF(AZ122=1,G122,0)</f>
        <v>0</v>
      </c>
      <c r="BB122" s="146">
        <f>IF(AZ122=2,G122,0)</f>
        <v>0</v>
      </c>
      <c r="BC122" s="146">
        <f>IF(AZ122=3,G122,0)</f>
        <v>0</v>
      </c>
      <c r="BD122" s="146">
        <f>IF(AZ122=4,G122,0)</f>
        <v>0</v>
      </c>
      <c r="BE122" s="146">
        <f>IF(AZ122=5,G122,0)</f>
        <v>0</v>
      </c>
      <c r="CA122" s="170">
        <v>1</v>
      </c>
      <c r="CB122" s="170">
        <v>1</v>
      </c>
      <c r="CZ122" s="146">
        <v>3.5500000000000002E-3</v>
      </c>
    </row>
    <row r="123" spans="1:104">
      <c r="A123" s="177"/>
      <c r="B123" s="180"/>
      <c r="C123" s="326" t="s">
        <v>197</v>
      </c>
      <c r="D123" s="327"/>
      <c r="E123" s="181">
        <v>20</v>
      </c>
      <c r="F123" s="182"/>
      <c r="G123" s="183"/>
      <c r="M123" s="179" t="s">
        <v>197</v>
      </c>
      <c r="O123" s="170"/>
    </row>
    <row r="124" spans="1:104">
      <c r="A124" s="171">
        <v>27</v>
      </c>
      <c r="B124" s="172" t="s">
        <v>198</v>
      </c>
      <c r="C124" s="173" t="s">
        <v>199</v>
      </c>
      <c r="D124" s="174" t="s">
        <v>85</v>
      </c>
      <c r="E124" s="175">
        <v>20</v>
      </c>
      <c r="F124" s="175">
        <v>0</v>
      </c>
      <c r="G124" s="176">
        <f>E124*F124</f>
        <v>0</v>
      </c>
      <c r="O124" s="170">
        <v>2</v>
      </c>
      <c r="AA124" s="146">
        <v>1</v>
      </c>
      <c r="AB124" s="146">
        <v>1</v>
      </c>
      <c r="AC124" s="146">
        <v>1</v>
      </c>
      <c r="AZ124" s="146">
        <v>1</v>
      </c>
      <c r="BA124" s="146">
        <f>IF(AZ124=1,G124,0)</f>
        <v>0</v>
      </c>
      <c r="BB124" s="146">
        <f>IF(AZ124=2,G124,0)</f>
        <v>0</v>
      </c>
      <c r="BC124" s="146">
        <f>IF(AZ124=3,G124,0)</f>
        <v>0</v>
      </c>
      <c r="BD124" s="146">
        <f>IF(AZ124=4,G124,0)</f>
        <v>0</v>
      </c>
      <c r="BE124" s="146">
        <f>IF(AZ124=5,G124,0)</f>
        <v>0</v>
      </c>
      <c r="CA124" s="170">
        <v>1</v>
      </c>
      <c r="CB124" s="170">
        <v>1</v>
      </c>
      <c r="CZ124" s="146">
        <v>4.7660000000000001E-2</v>
      </c>
    </row>
    <row r="125" spans="1:104" ht="22.5">
      <c r="A125" s="177"/>
      <c r="B125" s="180"/>
      <c r="C125" s="326" t="s">
        <v>200</v>
      </c>
      <c r="D125" s="327"/>
      <c r="E125" s="181">
        <v>20</v>
      </c>
      <c r="F125" s="182"/>
      <c r="G125" s="183"/>
      <c r="M125" s="179" t="s">
        <v>200</v>
      </c>
      <c r="O125" s="170"/>
    </row>
    <row r="126" spans="1:104">
      <c r="A126" s="184"/>
      <c r="B126" s="185" t="s">
        <v>78</v>
      </c>
      <c r="C126" s="186" t="str">
        <f>CONCATENATE(B109," ",C109)</f>
        <v>61 Upravy povrchů vnitřní</v>
      </c>
      <c r="D126" s="187"/>
      <c r="E126" s="188"/>
      <c r="F126" s="189"/>
      <c r="G126" s="190">
        <f>SUM(G109:G125)</f>
        <v>0</v>
      </c>
      <c r="O126" s="170">
        <v>4</v>
      </c>
      <c r="BA126" s="191">
        <f>SUM(BA109:BA125)</f>
        <v>0</v>
      </c>
      <c r="BB126" s="191">
        <f>SUM(BB109:BB125)</f>
        <v>0</v>
      </c>
      <c r="BC126" s="191">
        <f>SUM(BC109:BC125)</f>
        <v>0</v>
      </c>
      <c r="BD126" s="191">
        <f>SUM(BD109:BD125)</f>
        <v>0</v>
      </c>
      <c r="BE126" s="191">
        <f>SUM(BE109:BE125)</f>
        <v>0</v>
      </c>
    </row>
    <row r="127" spans="1:104">
      <c r="A127" s="163" t="s">
        <v>74</v>
      </c>
      <c r="B127" s="164" t="s">
        <v>201</v>
      </c>
      <c r="C127" s="165" t="s">
        <v>202</v>
      </c>
      <c r="D127" s="166"/>
      <c r="E127" s="167"/>
      <c r="F127" s="167"/>
      <c r="G127" s="168"/>
      <c r="H127" s="169"/>
      <c r="I127" s="169"/>
      <c r="O127" s="170">
        <v>1</v>
      </c>
    </row>
    <row r="128" spans="1:104">
      <c r="A128" s="171">
        <v>28</v>
      </c>
      <c r="B128" s="172" t="s">
        <v>203</v>
      </c>
      <c r="C128" s="173" t="s">
        <v>204</v>
      </c>
      <c r="D128" s="174" t="s">
        <v>85</v>
      </c>
      <c r="E128" s="175">
        <v>37.232999999999997</v>
      </c>
      <c r="F128" s="175">
        <v>0</v>
      </c>
      <c r="G128" s="176">
        <f>E128*F128</f>
        <v>0</v>
      </c>
      <c r="O128" s="170">
        <v>2</v>
      </c>
      <c r="AA128" s="146">
        <v>1</v>
      </c>
      <c r="AB128" s="146">
        <v>0</v>
      </c>
      <c r="AC128" s="146">
        <v>0</v>
      </c>
      <c r="AZ128" s="146">
        <v>1</v>
      </c>
      <c r="BA128" s="146">
        <f>IF(AZ128=1,G128,0)</f>
        <v>0</v>
      </c>
      <c r="BB128" s="146">
        <f>IF(AZ128=2,G128,0)</f>
        <v>0</v>
      </c>
      <c r="BC128" s="146">
        <f>IF(AZ128=3,G128,0)</f>
        <v>0</v>
      </c>
      <c r="BD128" s="146">
        <f>IF(AZ128=4,G128,0)</f>
        <v>0</v>
      </c>
      <c r="BE128" s="146">
        <f>IF(AZ128=5,G128,0)</f>
        <v>0</v>
      </c>
      <c r="CA128" s="170">
        <v>1</v>
      </c>
      <c r="CB128" s="170">
        <v>0</v>
      </c>
      <c r="CZ128" s="146">
        <v>4.1799999999999997E-3</v>
      </c>
    </row>
    <row r="129" spans="1:104">
      <c r="A129" s="177"/>
      <c r="B129" s="180"/>
      <c r="C129" s="326" t="s">
        <v>205</v>
      </c>
      <c r="D129" s="327"/>
      <c r="E129" s="181">
        <v>0</v>
      </c>
      <c r="F129" s="182"/>
      <c r="G129" s="183"/>
      <c r="M129" s="179" t="s">
        <v>205</v>
      </c>
      <c r="O129" s="170"/>
    </row>
    <row r="130" spans="1:104" ht="22.5">
      <c r="A130" s="177"/>
      <c r="B130" s="180"/>
      <c r="C130" s="326" t="s">
        <v>206</v>
      </c>
      <c r="D130" s="327"/>
      <c r="E130" s="181">
        <v>15.393000000000001</v>
      </c>
      <c r="F130" s="182"/>
      <c r="G130" s="183"/>
      <c r="M130" s="179" t="s">
        <v>206</v>
      </c>
      <c r="O130" s="170"/>
    </row>
    <row r="131" spans="1:104" ht="22.5">
      <c r="A131" s="177"/>
      <c r="B131" s="180"/>
      <c r="C131" s="326" t="s">
        <v>207</v>
      </c>
      <c r="D131" s="327"/>
      <c r="E131" s="181">
        <v>16.683</v>
      </c>
      <c r="F131" s="182"/>
      <c r="G131" s="183"/>
      <c r="M131" s="179" t="s">
        <v>207</v>
      </c>
      <c r="O131" s="170"/>
    </row>
    <row r="132" spans="1:104">
      <c r="A132" s="177"/>
      <c r="B132" s="180"/>
      <c r="C132" s="326" t="s">
        <v>208</v>
      </c>
      <c r="D132" s="327"/>
      <c r="E132" s="181">
        <v>5.157</v>
      </c>
      <c r="F132" s="182"/>
      <c r="G132" s="183"/>
      <c r="M132" s="179" t="s">
        <v>208</v>
      </c>
      <c r="O132" s="170"/>
    </row>
    <row r="133" spans="1:104">
      <c r="A133" s="171">
        <v>29</v>
      </c>
      <c r="B133" s="172" t="s">
        <v>209</v>
      </c>
      <c r="C133" s="173" t="s">
        <v>210</v>
      </c>
      <c r="D133" s="174" t="s">
        <v>85</v>
      </c>
      <c r="E133" s="175">
        <v>410.65370000000001</v>
      </c>
      <c r="F133" s="175">
        <v>0</v>
      </c>
      <c r="G133" s="176">
        <f>E133*F133</f>
        <v>0</v>
      </c>
      <c r="O133" s="170">
        <v>2</v>
      </c>
      <c r="AA133" s="146">
        <v>1</v>
      </c>
      <c r="AB133" s="146">
        <v>1</v>
      </c>
      <c r="AC133" s="146">
        <v>1</v>
      </c>
      <c r="AZ133" s="146">
        <v>1</v>
      </c>
      <c r="BA133" s="146">
        <f>IF(AZ133=1,G133,0)</f>
        <v>0</v>
      </c>
      <c r="BB133" s="146">
        <f>IF(AZ133=2,G133,0)</f>
        <v>0</v>
      </c>
      <c r="BC133" s="146">
        <f>IF(AZ133=3,G133,0)</f>
        <v>0</v>
      </c>
      <c r="BD133" s="146">
        <f>IF(AZ133=4,G133,0)</f>
        <v>0</v>
      </c>
      <c r="BE133" s="146">
        <f>IF(AZ133=5,G133,0)</f>
        <v>0</v>
      </c>
      <c r="CA133" s="170">
        <v>1</v>
      </c>
      <c r="CB133" s="170">
        <v>1</v>
      </c>
      <c r="CZ133" s="146">
        <v>4.0000000000000003E-5</v>
      </c>
    </row>
    <row r="134" spans="1:104">
      <c r="A134" s="177"/>
      <c r="B134" s="180"/>
      <c r="C134" s="326" t="s">
        <v>211</v>
      </c>
      <c r="D134" s="327"/>
      <c r="E134" s="181">
        <v>0</v>
      </c>
      <c r="F134" s="182"/>
      <c r="G134" s="183"/>
      <c r="M134" s="179" t="s">
        <v>211</v>
      </c>
      <c r="O134" s="170"/>
    </row>
    <row r="135" spans="1:104">
      <c r="A135" s="177"/>
      <c r="B135" s="180"/>
      <c r="C135" s="326" t="s">
        <v>212</v>
      </c>
      <c r="D135" s="327"/>
      <c r="E135" s="181">
        <v>6.9</v>
      </c>
      <c r="F135" s="182"/>
      <c r="G135" s="183"/>
      <c r="M135" s="179" t="s">
        <v>212</v>
      </c>
      <c r="O135" s="170"/>
    </row>
    <row r="136" spans="1:104">
      <c r="A136" s="177"/>
      <c r="B136" s="180"/>
      <c r="C136" s="326" t="s">
        <v>213</v>
      </c>
      <c r="D136" s="327"/>
      <c r="E136" s="181">
        <v>5.3940000000000001</v>
      </c>
      <c r="F136" s="182"/>
      <c r="G136" s="183"/>
      <c r="M136" s="179" t="s">
        <v>213</v>
      </c>
      <c r="O136" s="170"/>
    </row>
    <row r="137" spans="1:104">
      <c r="A137" s="177"/>
      <c r="B137" s="180"/>
      <c r="C137" s="326" t="s">
        <v>214</v>
      </c>
      <c r="D137" s="327"/>
      <c r="E137" s="181">
        <v>3.48</v>
      </c>
      <c r="F137" s="182"/>
      <c r="G137" s="183"/>
      <c r="M137" s="179" t="s">
        <v>214</v>
      </c>
      <c r="O137" s="170"/>
    </row>
    <row r="138" spans="1:104">
      <c r="A138" s="177"/>
      <c r="B138" s="180"/>
      <c r="C138" s="326" t="s">
        <v>215</v>
      </c>
      <c r="D138" s="327"/>
      <c r="E138" s="181">
        <v>2.7360000000000002</v>
      </c>
      <c r="F138" s="182"/>
      <c r="G138" s="183"/>
      <c r="M138" s="179" t="s">
        <v>215</v>
      </c>
      <c r="O138" s="170"/>
    </row>
    <row r="139" spans="1:104">
      <c r="A139" s="177"/>
      <c r="B139" s="180"/>
      <c r="C139" s="326" t="s">
        <v>216</v>
      </c>
      <c r="D139" s="327"/>
      <c r="E139" s="181">
        <v>14.016</v>
      </c>
      <c r="F139" s="182"/>
      <c r="G139" s="183"/>
      <c r="M139" s="179" t="s">
        <v>216</v>
      </c>
      <c r="O139" s="170"/>
    </row>
    <row r="140" spans="1:104">
      <c r="A140" s="177"/>
      <c r="B140" s="180"/>
      <c r="C140" s="326" t="s">
        <v>217</v>
      </c>
      <c r="D140" s="327"/>
      <c r="E140" s="181">
        <v>24.322500000000002</v>
      </c>
      <c r="F140" s="182"/>
      <c r="G140" s="183"/>
      <c r="M140" s="179" t="s">
        <v>217</v>
      </c>
      <c r="O140" s="170"/>
    </row>
    <row r="141" spans="1:104">
      <c r="A141" s="177"/>
      <c r="B141" s="180"/>
      <c r="C141" s="326" t="s">
        <v>218</v>
      </c>
      <c r="D141" s="327"/>
      <c r="E141" s="181">
        <v>6.58</v>
      </c>
      <c r="F141" s="182"/>
      <c r="G141" s="183"/>
      <c r="M141" s="179" t="s">
        <v>218</v>
      </c>
      <c r="O141" s="170"/>
    </row>
    <row r="142" spans="1:104">
      <c r="A142" s="177"/>
      <c r="B142" s="180"/>
      <c r="C142" s="326" t="s">
        <v>219</v>
      </c>
      <c r="D142" s="327"/>
      <c r="E142" s="181">
        <v>2.5024999999999999</v>
      </c>
      <c r="F142" s="182"/>
      <c r="G142" s="183"/>
      <c r="M142" s="179" t="s">
        <v>219</v>
      </c>
      <c r="O142" s="170"/>
    </row>
    <row r="143" spans="1:104">
      <c r="A143" s="177"/>
      <c r="B143" s="180"/>
      <c r="C143" s="326" t="s">
        <v>220</v>
      </c>
      <c r="D143" s="327"/>
      <c r="E143" s="181">
        <v>1.9530000000000001</v>
      </c>
      <c r="F143" s="182"/>
      <c r="G143" s="183"/>
      <c r="M143" s="179" t="s">
        <v>220</v>
      </c>
      <c r="O143" s="170"/>
    </row>
    <row r="144" spans="1:104">
      <c r="A144" s="177"/>
      <c r="B144" s="180"/>
      <c r="C144" s="326" t="s">
        <v>221</v>
      </c>
      <c r="D144" s="327"/>
      <c r="E144" s="181">
        <v>15.0672</v>
      </c>
      <c r="F144" s="182"/>
      <c r="G144" s="183"/>
      <c r="M144" s="179" t="s">
        <v>221</v>
      </c>
      <c r="O144" s="170"/>
    </row>
    <row r="145" spans="1:15">
      <c r="A145" s="177"/>
      <c r="B145" s="180"/>
      <c r="C145" s="326" t="s">
        <v>222</v>
      </c>
      <c r="D145" s="327"/>
      <c r="E145" s="181">
        <v>2.629</v>
      </c>
      <c r="F145" s="182"/>
      <c r="G145" s="183"/>
      <c r="M145" s="179" t="s">
        <v>222</v>
      </c>
      <c r="O145" s="170"/>
    </row>
    <row r="146" spans="1:15">
      <c r="A146" s="177"/>
      <c r="B146" s="180"/>
      <c r="C146" s="326" t="s">
        <v>223</v>
      </c>
      <c r="D146" s="327"/>
      <c r="E146" s="181">
        <v>29.469000000000001</v>
      </c>
      <c r="F146" s="182"/>
      <c r="G146" s="183"/>
      <c r="M146" s="179" t="s">
        <v>223</v>
      </c>
      <c r="O146" s="170"/>
    </row>
    <row r="147" spans="1:15">
      <c r="A147" s="177"/>
      <c r="B147" s="180"/>
      <c r="C147" s="326" t="s">
        <v>153</v>
      </c>
      <c r="D147" s="327"/>
      <c r="E147" s="181">
        <v>0</v>
      </c>
      <c r="F147" s="182"/>
      <c r="G147" s="183"/>
      <c r="M147" s="179">
        <v>0</v>
      </c>
      <c r="O147" s="170"/>
    </row>
    <row r="148" spans="1:15">
      <c r="A148" s="177"/>
      <c r="B148" s="180"/>
      <c r="C148" s="326" t="s">
        <v>224</v>
      </c>
      <c r="D148" s="327"/>
      <c r="E148" s="181">
        <v>16.819199999999999</v>
      </c>
      <c r="F148" s="182"/>
      <c r="G148" s="183"/>
      <c r="M148" s="179" t="s">
        <v>224</v>
      </c>
      <c r="O148" s="170"/>
    </row>
    <row r="149" spans="1:15">
      <c r="A149" s="177"/>
      <c r="B149" s="180"/>
      <c r="C149" s="326" t="s">
        <v>225</v>
      </c>
      <c r="D149" s="327"/>
      <c r="E149" s="181">
        <v>38.915999999999997</v>
      </c>
      <c r="F149" s="182"/>
      <c r="G149" s="183"/>
      <c r="M149" s="179" t="s">
        <v>225</v>
      </c>
      <c r="O149" s="170"/>
    </row>
    <row r="150" spans="1:15">
      <c r="A150" s="177"/>
      <c r="B150" s="180"/>
      <c r="C150" s="326" t="s">
        <v>218</v>
      </c>
      <c r="D150" s="327"/>
      <c r="E150" s="181">
        <v>6.58</v>
      </c>
      <c r="F150" s="182"/>
      <c r="G150" s="183"/>
      <c r="M150" s="179" t="s">
        <v>218</v>
      </c>
      <c r="O150" s="170"/>
    </row>
    <row r="151" spans="1:15">
      <c r="A151" s="177"/>
      <c r="B151" s="180"/>
      <c r="C151" s="326" t="s">
        <v>218</v>
      </c>
      <c r="D151" s="327"/>
      <c r="E151" s="181">
        <v>6.58</v>
      </c>
      <c r="F151" s="182"/>
      <c r="G151" s="183"/>
      <c r="M151" s="179" t="s">
        <v>218</v>
      </c>
      <c r="O151" s="170"/>
    </row>
    <row r="152" spans="1:15">
      <c r="A152" s="177"/>
      <c r="B152" s="180"/>
      <c r="C152" s="326" t="s">
        <v>214</v>
      </c>
      <c r="D152" s="327"/>
      <c r="E152" s="181">
        <v>3.48</v>
      </c>
      <c r="F152" s="182"/>
      <c r="G152" s="183"/>
      <c r="M152" s="179" t="s">
        <v>214</v>
      </c>
      <c r="O152" s="170"/>
    </row>
    <row r="153" spans="1:15">
      <c r="A153" s="177"/>
      <c r="B153" s="180"/>
      <c r="C153" s="326" t="s">
        <v>226</v>
      </c>
      <c r="D153" s="327"/>
      <c r="E153" s="181">
        <v>4.0019999999999998</v>
      </c>
      <c r="F153" s="182"/>
      <c r="G153" s="183"/>
      <c r="M153" s="179" t="s">
        <v>226</v>
      </c>
      <c r="O153" s="170"/>
    </row>
    <row r="154" spans="1:15">
      <c r="A154" s="177"/>
      <c r="B154" s="180"/>
      <c r="C154" s="326" t="s">
        <v>227</v>
      </c>
      <c r="D154" s="327"/>
      <c r="E154" s="181">
        <v>6.9</v>
      </c>
      <c r="F154" s="182"/>
      <c r="G154" s="183"/>
      <c r="M154" s="179" t="s">
        <v>227</v>
      </c>
      <c r="O154" s="170"/>
    </row>
    <row r="155" spans="1:15">
      <c r="A155" s="177"/>
      <c r="B155" s="180"/>
      <c r="C155" s="326" t="s">
        <v>215</v>
      </c>
      <c r="D155" s="327"/>
      <c r="E155" s="181">
        <v>2.7360000000000002</v>
      </c>
      <c r="F155" s="182"/>
      <c r="G155" s="183"/>
      <c r="M155" s="179" t="s">
        <v>215</v>
      </c>
      <c r="O155" s="170"/>
    </row>
    <row r="156" spans="1:15">
      <c r="A156" s="177"/>
      <c r="B156" s="180"/>
      <c r="C156" s="326" t="s">
        <v>153</v>
      </c>
      <c r="D156" s="327"/>
      <c r="E156" s="181">
        <v>0</v>
      </c>
      <c r="F156" s="182"/>
      <c r="G156" s="183"/>
      <c r="M156" s="179">
        <v>0</v>
      </c>
      <c r="O156" s="170"/>
    </row>
    <row r="157" spans="1:15">
      <c r="A157" s="177"/>
      <c r="B157" s="180"/>
      <c r="C157" s="326" t="s">
        <v>228</v>
      </c>
      <c r="D157" s="327"/>
      <c r="E157" s="181">
        <v>24.322500000000002</v>
      </c>
      <c r="F157" s="182"/>
      <c r="G157" s="183"/>
      <c r="M157" s="179" t="s">
        <v>228</v>
      </c>
      <c r="O157" s="170"/>
    </row>
    <row r="158" spans="1:15">
      <c r="A158" s="177"/>
      <c r="B158" s="180"/>
      <c r="C158" s="326" t="s">
        <v>218</v>
      </c>
      <c r="D158" s="327"/>
      <c r="E158" s="181">
        <v>6.58</v>
      </c>
      <c r="F158" s="182"/>
      <c r="G158" s="183"/>
      <c r="M158" s="179" t="s">
        <v>218</v>
      </c>
      <c r="O158" s="170"/>
    </row>
    <row r="159" spans="1:15">
      <c r="A159" s="177"/>
      <c r="B159" s="180"/>
      <c r="C159" s="326" t="s">
        <v>229</v>
      </c>
      <c r="D159" s="327"/>
      <c r="E159" s="181">
        <v>16.819199999999999</v>
      </c>
      <c r="F159" s="182"/>
      <c r="G159" s="183"/>
      <c r="M159" s="179" t="s">
        <v>229</v>
      </c>
      <c r="O159" s="170"/>
    </row>
    <row r="160" spans="1:15">
      <c r="A160" s="177"/>
      <c r="B160" s="180"/>
      <c r="C160" s="326" t="s">
        <v>227</v>
      </c>
      <c r="D160" s="327"/>
      <c r="E160" s="181">
        <v>6.9</v>
      </c>
      <c r="F160" s="182"/>
      <c r="G160" s="183"/>
      <c r="M160" s="179" t="s">
        <v>227</v>
      </c>
      <c r="O160" s="170"/>
    </row>
    <row r="161" spans="1:15">
      <c r="A161" s="177"/>
      <c r="B161" s="180"/>
      <c r="C161" s="326" t="s">
        <v>215</v>
      </c>
      <c r="D161" s="327"/>
      <c r="E161" s="181">
        <v>2.7360000000000002</v>
      </c>
      <c r="F161" s="182"/>
      <c r="G161" s="183"/>
      <c r="M161" s="179" t="s">
        <v>215</v>
      </c>
      <c r="O161" s="170"/>
    </row>
    <row r="162" spans="1:15">
      <c r="A162" s="177"/>
      <c r="B162" s="180"/>
      <c r="C162" s="326" t="s">
        <v>213</v>
      </c>
      <c r="D162" s="327"/>
      <c r="E162" s="181">
        <v>5.3940000000000001</v>
      </c>
      <c r="F162" s="182"/>
      <c r="G162" s="183"/>
      <c r="M162" s="179" t="s">
        <v>213</v>
      </c>
      <c r="O162" s="170"/>
    </row>
    <row r="163" spans="1:15">
      <c r="A163" s="177"/>
      <c r="B163" s="180"/>
      <c r="C163" s="326" t="s">
        <v>230</v>
      </c>
      <c r="D163" s="327"/>
      <c r="E163" s="181">
        <v>0.72250000000000003</v>
      </c>
      <c r="F163" s="182"/>
      <c r="G163" s="183"/>
      <c r="M163" s="179" t="s">
        <v>230</v>
      </c>
      <c r="O163" s="170"/>
    </row>
    <row r="164" spans="1:15">
      <c r="A164" s="177"/>
      <c r="B164" s="180"/>
      <c r="C164" s="326" t="s">
        <v>231</v>
      </c>
      <c r="D164" s="327"/>
      <c r="E164" s="181">
        <v>14.646599999999999</v>
      </c>
      <c r="F164" s="182"/>
      <c r="G164" s="183"/>
      <c r="M164" s="179" t="s">
        <v>231</v>
      </c>
      <c r="O164" s="170"/>
    </row>
    <row r="165" spans="1:15">
      <c r="A165" s="177"/>
      <c r="B165" s="180"/>
      <c r="C165" s="326" t="s">
        <v>232</v>
      </c>
      <c r="D165" s="327"/>
      <c r="E165" s="181">
        <v>0.76500000000000001</v>
      </c>
      <c r="F165" s="182"/>
      <c r="G165" s="183"/>
      <c r="M165" s="179" t="s">
        <v>232</v>
      </c>
      <c r="O165" s="170"/>
    </row>
    <row r="166" spans="1:15">
      <c r="A166" s="177"/>
      <c r="B166" s="180"/>
      <c r="C166" s="326" t="s">
        <v>233</v>
      </c>
      <c r="D166" s="327"/>
      <c r="E166" s="181">
        <v>2.6360999999999999</v>
      </c>
      <c r="F166" s="182"/>
      <c r="G166" s="183"/>
      <c r="M166" s="179" t="s">
        <v>233</v>
      </c>
      <c r="O166" s="170"/>
    </row>
    <row r="167" spans="1:15">
      <c r="A167" s="177"/>
      <c r="B167" s="180"/>
      <c r="C167" s="326" t="s">
        <v>234</v>
      </c>
      <c r="D167" s="327"/>
      <c r="E167" s="181">
        <v>2.5924999999999998</v>
      </c>
      <c r="F167" s="182"/>
      <c r="G167" s="183"/>
      <c r="M167" s="179" t="s">
        <v>234</v>
      </c>
      <c r="O167" s="170"/>
    </row>
    <row r="168" spans="1:15">
      <c r="A168" s="177"/>
      <c r="B168" s="180"/>
      <c r="C168" s="326" t="s">
        <v>235</v>
      </c>
      <c r="D168" s="327"/>
      <c r="E168" s="181">
        <v>4.9058999999999999</v>
      </c>
      <c r="F168" s="182"/>
      <c r="G168" s="183"/>
      <c r="M168" s="179" t="s">
        <v>235</v>
      </c>
      <c r="O168" s="170"/>
    </row>
    <row r="169" spans="1:15">
      <c r="A169" s="177"/>
      <c r="B169" s="180"/>
      <c r="C169" s="326" t="s">
        <v>236</v>
      </c>
      <c r="D169" s="327"/>
      <c r="E169" s="181">
        <v>0.748</v>
      </c>
      <c r="F169" s="182"/>
      <c r="G169" s="183"/>
      <c r="M169" s="179" t="s">
        <v>236</v>
      </c>
      <c r="O169" s="170"/>
    </row>
    <row r="170" spans="1:15">
      <c r="A170" s="177"/>
      <c r="B170" s="180"/>
      <c r="C170" s="326" t="s">
        <v>237</v>
      </c>
      <c r="D170" s="327"/>
      <c r="E170" s="181">
        <v>2.6048</v>
      </c>
      <c r="F170" s="182"/>
      <c r="G170" s="183"/>
      <c r="M170" s="179" t="s">
        <v>237</v>
      </c>
      <c r="O170" s="170"/>
    </row>
    <row r="171" spans="1:15">
      <c r="A171" s="177"/>
      <c r="B171" s="180"/>
      <c r="C171" s="326" t="s">
        <v>238</v>
      </c>
      <c r="D171" s="327"/>
      <c r="E171" s="181">
        <v>14.7888</v>
      </c>
      <c r="F171" s="182"/>
      <c r="G171" s="183"/>
      <c r="M171" s="179" t="s">
        <v>238</v>
      </c>
      <c r="O171" s="170"/>
    </row>
    <row r="172" spans="1:15">
      <c r="A172" s="177"/>
      <c r="B172" s="180"/>
      <c r="C172" s="326" t="s">
        <v>224</v>
      </c>
      <c r="D172" s="327"/>
      <c r="E172" s="181">
        <v>16.819199999999999</v>
      </c>
      <c r="F172" s="182"/>
      <c r="G172" s="183"/>
      <c r="M172" s="179" t="s">
        <v>224</v>
      </c>
      <c r="O172" s="170"/>
    </row>
    <row r="173" spans="1:15">
      <c r="A173" s="177"/>
      <c r="B173" s="180"/>
      <c r="C173" s="326" t="s">
        <v>225</v>
      </c>
      <c r="D173" s="327"/>
      <c r="E173" s="181">
        <v>38.915999999999997</v>
      </c>
      <c r="F173" s="182"/>
      <c r="G173" s="183"/>
      <c r="M173" s="179" t="s">
        <v>225</v>
      </c>
      <c r="O173" s="170"/>
    </row>
    <row r="174" spans="1:15">
      <c r="A174" s="177"/>
      <c r="B174" s="180"/>
      <c r="C174" s="326" t="s">
        <v>218</v>
      </c>
      <c r="D174" s="327"/>
      <c r="E174" s="181">
        <v>6.58</v>
      </c>
      <c r="F174" s="182"/>
      <c r="G174" s="183"/>
      <c r="M174" s="179" t="s">
        <v>218</v>
      </c>
      <c r="O174" s="170"/>
    </row>
    <row r="175" spans="1:15">
      <c r="A175" s="177"/>
      <c r="B175" s="180"/>
      <c r="C175" s="326" t="s">
        <v>215</v>
      </c>
      <c r="D175" s="327"/>
      <c r="E175" s="181">
        <v>2.7360000000000002</v>
      </c>
      <c r="F175" s="182"/>
      <c r="G175" s="183"/>
      <c r="M175" s="179" t="s">
        <v>215</v>
      </c>
      <c r="O175" s="170"/>
    </row>
    <row r="176" spans="1:15">
      <c r="A176" s="177"/>
      <c r="B176" s="180"/>
      <c r="C176" s="326" t="s">
        <v>227</v>
      </c>
      <c r="D176" s="327"/>
      <c r="E176" s="181">
        <v>6.9</v>
      </c>
      <c r="F176" s="182"/>
      <c r="G176" s="183"/>
      <c r="M176" s="179" t="s">
        <v>227</v>
      </c>
      <c r="O176" s="170"/>
    </row>
    <row r="177" spans="1:104">
      <c r="A177" s="177"/>
      <c r="B177" s="180"/>
      <c r="C177" s="326" t="s">
        <v>214</v>
      </c>
      <c r="D177" s="327"/>
      <c r="E177" s="181">
        <v>3.48</v>
      </c>
      <c r="F177" s="182"/>
      <c r="G177" s="183"/>
      <c r="M177" s="179" t="s">
        <v>214</v>
      </c>
      <c r="O177" s="170"/>
    </row>
    <row r="178" spans="1:104">
      <c r="A178" s="177"/>
      <c r="B178" s="180"/>
      <c r="C178" s="326" t="s">
        <v>239</v>
      </c>
      <c r="D178" s="327"/>
      <c r="E178" s="181">
        <v>0</v>
      </c>
      <c r="F178" s="182"/>
      <c r="G178" s="183"/>
      <c r="M178" s="179" t="s">
        <v>239</v>
      </c>
      <c r="O178" s="170"/>
    </row>
    <row r="179" spans="1:104">
      <c r="A179" s="177"/>
      <c r="B179" s="180"/>
      <c r="C179" s="326" t="s">
        <v>240</v>
      </c>
      <c r="D179" s="327"/>
      <c r="E179" s="181">
        <v>26.998200000000001</v>
      </c>
      <c r="F179" s="182"/>
      <c r="G179" s="183"/>
      <c r="M179" s="179" t="s">
        <v>240</v>
      </c>
      <c r="O179" s="170"/>
    </row>
    <row r="180" spans="1:104">
      <c r="A180" s="171">
        <v>30</v>
      </c>
      <c r="B180" s="172" t="s">
        <v>241</v>
      </c>
      <c r="C180" s="173" t="s">
        <v>242</v>
      </c>
      <c r="D180" s="174" t="s">
        <v>85</v>
      </c>
      <c r="E180" s="175">
        <v>37.232999999999997</v>
      </c>
      <c r="F180" s="175">
        <v>0</v>
      </c>
      <c r="G180" s="176">
        <f>E180*F180</f>
        <v>0</v>
      </c>
      <c r="O180" s="170">
        <v>2</v>
      </c>
      <c r="AA180" s="146">
        <v>1</v>
      </c>
      <c r="AB180" s="146">
        <v>1</v>
      </c>
      <c r="AC180" s="146">
        <v>1</v>
      </c>
      <c r="AZ180" s="146">
        <v>1</v>
      </c>
      <c r="BA180" s="146">
        <f>IF(AZ180=1,G180,0)</f>
        <v>0</v>
      </c>
      <c r="BB180" s="146">
        <f>IF(AZ180=2,G180,0)</f>
        <v>0</v>
      </c>
      <c r="BC180" s="146">
        <f>IF(AZ180=3,G180,0)</f>
        <v>0</v>
      </c>
      <c r="BD180" s="146">
        <f>IF(AZ180=4,G180,0)</f>
        <v>0</v>
      </c>
      <c r="BE180" s="146">
        <f>IF(AZ180=5,G180,0)</f>
        <v>0</v>
      </c>
      <c r="CA180" s="170">
        <v>1</v>
      </c>
      <c r="CB180" s="170">
        <v>1</v>
      </c>
      <c r="CZ180" s="146">
        <v>1.6000000000000001E-4</v>
      </c>
    </row>
    <row r="181" spans="1:104">
      <c r="A181" s="177"/>
      <c r="B181" s="180"/>
      <c r="C181" s="326" t="s">
        <v>205</v>
      </c>
      <c r="D181" s="327"/>
      <c r="E181" s="181">
        <v>0</v>
      </c>
      <c r="F181" s="182"/>
      <c r="G181" s="183"/>
      <c r="M181" s="179" t="s">
        <v>205</v>
      </c>
      <c r="O181" s="170"/>
    </row>
    <row r="182" spans="1:104" ht="22.5">
      <c r="A182" s="177"/>
      <c r="B182" s="180"/>
      <c r="C182" s="326" t="s">
        <v>206</v>
      </c>
      <c r="D182" s="327"/>
      <c r="E182" s="181">
        <v>15.393000000000001</v>
      </c>
      <c r="F182" s="182"/>
      <c r="G182" s="183"/>
      <c r="M182" s="179" t="s">
        <v>206</v>
      </c>
      <c r="O182" s="170"/>
    </row>
    <row r="183" spans="1:104" ht="22.5">
      <c r="A183" s="177"/>
      <c r="B183" s="180"/>
      <c r="C183" s="326" t="s">
        <v>207</v>
      </c>
      <c r="D183" s="327"/>
      <c r="E183" s="181">
        <v>16.683</v>
      </c>
      <c r="F183" s="182"/>
      <c r="G183" s="183"/>
      <c r="M183" s="179" t="s">
        <v>207</v>
      </c>
      <c r="O183" s="170"/>
    </row>
    <row r="184" spans="1:104">
      <c r="A184" s="177"/>
      <c r="B184" s="180"/>
      <c r="C184" s="326" t="s">
        <v>208</v>
      </c>
      <c r="D184" s="327"/>
      <c r="E184" s="181">
        <v>5.157</v>
      </c>
      <c r="F184" s="182"/>
      <c r="G184" s="183"/>
      <c r="M184" s="179" t="s">
        <v>208</v>
      </c>
      <c r="O184" s="170"/>
    </row>
    <row r="185" spans="1:104">
      <c r="A185" s="171">
        <v>31</v>
      </c>
      <c r="B185" s="172" t="s">
        <v>243</v>
      </c>
      <c r="C185" s="173" t="s">
        <v>244</v>
      </c>
      <c r="D185" s="174" t="s">
        <v>149</v>
      </c>
      <c r="E185" s="175">
        <v>248.22</v>
      </c>
      <c r="F185" s="175">
        <v>0</v>
      </c>
      <c r="G185" s="176">
        <f>E185*F185</f>
        <v>0</v>
      </c>
      <c r="O185" s="170">
        <v>2</v>
      </c>
      <c r="AA185" s="146">
        <v>1</v>
      </c>
      <c r="AB185" s="146">
        <v>1</v>
      </c>
      <c r="AC185" s="146">
        <v>1</v>
      </c>
      <c r="AZ185" s="146">
        <v>1</v>
      </c>
      <c r="BA185" s="146">
        <f>IF(AZ185=1,G185,0)</f>
        <v>0</v>
      </c>
      <c r="BB185" s="146">
        <f>IF(AZ185=2,G185,0)</f>
        <v>0</v>
      </c>
      <c r="BC185" s="146">
        <f>IF(AZ185=3,G185,0)</f>
        <v>0</v>
      </c>
      <c r="BD185" s="146">
        <f>IF(AZ185=4,G185,0)</f>
        <v>0</v>
      </c>
      <c r="BE185" s="146">
        <f>IF(AZ185=5,G185,0)</f>
        <v>0</v>
      </c>
      <c r="CA185" s="170">
        <v>1</v>
      </c>
      <c r="CB185" s="170">
        <v>1</v>
      </c>
      <c r="CZ185" s="146">
        <v>6.0000000000000002E-5</v>
      </c>
    </row>
    <row r="186" spans="1:104">
      <c r="A186" s="177"/>
      <c r="B186" s="180"/>
      <c r="C186" s="326" t="s">
        <v>211</v>
      </c>
      <c r="D186" s="327"/>
      <c r="E186" s="181">
        <v>0</v>
      </c>
      <c r="F186" s="182"/>
      <c r="G186" s="183"/>
      <c r="M186" s="179" t="s">
        <v>211</v>
      </c>
      <c r="O186" s="170"/>
    </row>
    <row r="187" spans="1:104" ht="22.5">
      <c r="A187" s="177"/>
      <c r="B187" s="180"/>
      <c r="C187" s="326" t="s">
        <v>150</v>
      </c>
      <c r="D187" s="327"/>
      <c r="E187" s="181">
        <v>102.62</v>
      </c>
      <c r="F187" s="182"/>
      <c r="G187" s="183"/>
      <c r="M187" s="179" t="s">
        <v>150</v>
      </c>
      <c r="O187" s="170"/>
    </row>
    <row r="188" spans="1:104" ht="22.5">
      <c r="A188" s="177"/>
      <c r="B188" s="180"/>
      <c r="C188" s="326" t="s">
        <v>151</v>
      </c>
      <c r="D188" s="327"/>
      <c r="E188" s="181">
        <v>111.22</v>
      </c>
      <c r="F188" s="182"/>
      <c r="G188" s="183"/>
      <c r="M188" s="179" t="s">
        <v>151</v>
      </c>
      <c r="O188" s="170"/>
    </row>
    <row r="189" spans="1:104">
      <c r="A189" s="177"/>
      <c r="B189" s="180"/>
      <c r="C189" s="326" t="s">
        <v>152</v>
      </c>
      <c r="D189" s="327"/>
      <c r="E189" s="181">
        <v>34.380000000000003</v>
      </c>
      <c r="F189" s="182"/>
      <c r="G189" s="183"/>
      <c r="M189" s="179" t="s">
        <v>152</v>
      </c>
      <c r="O189" s="170"/>
    </row>
    <row r="190" spans="1:104">
      <c r="A190" s="171">
        <v>32</v>
      </c>
      <c r="B190" s="172" t="s">
        <v>245</v>
      </c>
      <c r="C190" s="173" t="s">
        <v>246</v>
      </c>
      <c r="D190" s="174" t="s">
        <v>149</v>
      </c>
      <c r="E190" s="175">
        <v>100</v>
      </c>
      <c r="F190" s="175">
        <v>0</v>
      </c>
      <c r="G190" s="176">
        <f>E190*F190</f>
        <v>0</v>
      </c>
      <c r="O190" s="170">
        <v>2</v>
      </c>
      <c r="AA190" s="146">
        <v>1</v>
      </c>
      <c r="AB190" s="146">
        <v>1</v>
      </c>
      <c r="AC190" s="146">
        <v>1</v>
      </c>
      <c r="AZ190" s="146">
        <v>1</v>
      </c>
      <c r="BA190" s="146">
        <f>IF(AZ190=1,G190,0)</f>
        <v>0</v>
      </c>
      <c r="BB190" s="146">
        <f>IF(AZ190=2,G190,0)</f>
        <v>0</v>
      </c>
      <c r="BC190" s="146">
        <f>IF(AZ190=3,G190,0)</f>
        <v>0</v>
      </c>
      <c r="BD190" s="146">
        <f>IF(AZ190=4,G190,0)</f>
        <v>0</v>
      </c>
      <c r="BE190" s="146">
        <f>IF(AZ190=5,G190,0)</f>
        <v>0</v>
      </c>
      <c r="CA190" s="170">
        <v>1</v>
      </c>
      <c r="CB190" s="170">
        <v>1</v>
      </c>
      <c r="CZ190" s="146">
        <v>5.1000000000000004E-4</v>
      </c>
    </row>
    <row r="191" spans="1:104">
      <c r="A191" s="177"/>
      <c r="B191" s="180"/>
      <c r="C191" s="326" t="s">
        <v>247</v>
      </c>
      <c r="D191" s="327"/>
      <c r="E191" s="181">
        <v>100</v>
      </c>
      <c r="F191" s="182"/>
      <c r="G191" s="183"/>
      <c r="M191" s="179" t="s">
        <v>247</v>
      </c>
      <c r="O191" s="170"/>
    </row>
    <row r="192" spans="1:104" ht="22.5">
      <c r="A192" s="171">
        <v>33</v>
      </c>
      <c r="B192" s="172" t="s">
        <v>248</v>
      </c>
      <c r="C192" s="173" t="s">
        <v>249</v>
      </c>
      <c r="D192" s="174" t="s">
        <v>85</v>
      </c>
      <c r="E192" s="175">
        <v>1066.5177000000001</v>
      </c>
      <c r="F192" s="175">
        <v>0</v>
      </c>
      <c r="G192" s="176">
        <f>E192*F192</f>
        <v>0</v>
      </c>
      <c r="O192" s="170">
        <v>2</v>
      </c>
      <c r="AA192" s="146">
        <v>1</v>
      </c>
      <c r="AB192" s="146">
        <v>1</v>
      </c>
      <c r="AC192" s="146">
        <v>1</v>
      </c>
      <c r="AZ192" s="146">
        <v>1</v>
      </c>
      <c r="BA192" s="146">
        <f>IF(AZ192=1,G192,0)</f>
        <v>0</v>
      </c>
      <c r="BB192" s="146">
        <f>IF(AZ192=2,G192,0)</f>
        <v>0</v>
      </c>
      <c r="BC192" s="146">
        <f>IF(AZ192=3,G192,0)</f>
        <v>0</v>
      </c>
      <c r="BD192" s="146">
        <f>IF(AZ192=4,G192,0)</f>
        <v>0</v>
      </c>
      <c r="BE192" s="146">
        <f>IF(AZ192=5,G192,0)</f>
        <v>0</v>
      </c>
      <c r="CA192" s="170">
        <v>1</v>
      </c>
      <c r="CB192" s="170">
        <v>1</v>
      </c>
      <c r="CZ192" s="146">
        <v>1.4080000000000001E-2</v>
      </c>
    </row>
    <row r="193" spans="1:15">
      <c r="A193" s="177"/>
      <c r="B193" s="178"/>
      <c r="C193" s="323"/>
      <c r="D193" s="324"/>
      <c r="E193" s="324"/>
      <c r="F193" s="324"/>
      <c r="G193" s="325"/>
      <c r="L193" s="179"/>
      <c r="O193" s="170">
        <v>3</v>
      </c>
    </row>
    <row r="194" spans="1:15">
      <c r="A194" s="177"/>
      <c r="B194" s="180"/>
      <c r="C194" s="326" t="s">
        <v>211</v>
      </c>
      <c r="D194" s="327"/>
      <c r="E194" s="181">
        <v>0</v>
      </c>
      <c r="F194" s="182"/>
      <c r="G194" s="183"/>
      <c r="M194" s="179" t="s">
        <v>211</v>
      </c>
      <c r="O194" s="170"/>
    </row>
    <row r="195" spans="1:15">
      <c r="A195" s="177"/>
      <c r="B195" s="180"/>
      <c r="C195" s="326" t="s">
        <v>250</v>
      </c>
      <c r="D195" s="327"/>
      <c r="E195" s="181">
        <v>109.76</v>
      </c>
      <c r="F195" s="182"/>
      <c r="G195" s="183"/>
      <c r="M195" s="179" t="s">
        <v>250</v>
      </c>
      <c r="O195" s="170"/>
    </row>
    <row r="196" spans="1:15">
      <c r="A196" s="177"/>
      <c r="B196" s="180"/>
      <c r="C196" s="326" t="s">
        <v>251</v>
      </c>
      <c r="D196" s="327"/>
      <c r="E196" s="181">
        <v>276.524</v>
      </c>
      <c r="F196" s="182"/>
      <c r="G196" s="183"/>
      <c r="M196" s="179" t="s">
        <v>251</v>
      </c>
      <c r="O196" s="170"/>
    </row>
    <row r="197" spans="1:15">
      <c r="A197" s="177"/>
      <c r="B197" s="180"/>
      <c r="C197" s="326" t="s">
        <v>252</v>
      </c>
      <c r="D197" s="327"/>
      <c r="E197" s="181">
        <v>49.7</v>
      </c>
      <c r="F197" s="182"/>
      <c r="G197" s="183"/>
      <c r="M197" s="179" t="s">
        <v>252</v>
      </c>
      <c r="O197" s="170"/>
    </row>
    <row r="198" spans="1:15">
      <c r="A198" s="177"/>
      <c r="B198" s="180"/>
      <c r="C198" s="326" t="s">
        <v>253</v>
      </c>
      <c r="D198" s="327"/>
      <c r="E198" s="181">
        <v>6.03</v>
      </c>
      <c r="F198" s="182"/>
      <c r="G198" s="183"/>
      <c r="M198" s="179" t="s">
        <v>253</v>
      </c>
      <c r="O198" s="170"/>
    </row>
    <row r="199" spans="1:15">
      <c r="A199" s="177"/>
      <c r="B199" s="180"/>
      <c r="C199" s="326" t="s">
        <v>254</v>
      </c>
      <c r="D199" s="327"/>
      <c r="E199" s="181">
        <v>60.04</v>
      </c>
      <c r="F199" s="182"/>
      <c r="G199" s="183"/>
      <c r="M199" s="179" t="s">
        <v>254</v>
      </c>
      <c r="O199" s="170"/>
    </row>
    <row r="200" spans="1:15">
      <c r="A200" s="177"/>
      <c r="B200" s="180"/>
      <c r="C200" s="326" t="s">
        <v>255</v>
      </c>
      <c r="D200" s="327"/>
      <c r="E200" s="181">
        <v>183.54</v>
      </c>
      <c r="F200" s="182"/>
      <c r="G200" s="183"/>
      <c r="M200" s="179" t="s">
        <v>255</v>
      </c>
      <c r="O200" s="170"/>
    </row>
    <row r="201" spans="1:15">
      <c r="A201" s="177"/>
      <c r="B201" s="180"/>
      <c r="C201" s="326" t="s">
        <v>256</v>
      </c>
      <c r="D201" s="327"/>
      <c r="E201" s="181">
        <v>-6.9</v>
      </c>
      <c r="F201" s="182"/>
      <c r="G201" s="183"/>
      <c r="M201" s="179" t="s">
        <v>256</v>
      </c>
      <c r="O201" s="170"/>
    </row>
    <row r="202" spans="1:15">
      <c r="A202" s="177"/>
      <c r="B202" s="180"/>
      <c r="C202" s="326" t="s">
        <v>257</v>
      </c>
      <c r="D202" s="327"/>
      <c r="E202" s="181">
        <v>-5.3940000000000001</v>
      </c>
      <c r="F202" s="182"/>
      <c r="G202" s="183"/>
      <c r="M202" s="179" t="s">
        <v>257</v>
      </c>
      <c r="O202" s="170"/>
    </row>
    <row r="203" spans="1:15">
      <c r="A203" s="177"/>
      <c r="B203" s="180"/>
      <c r="C203" s="326" t="s">
        <v>258</v>
      </c>
      <c r="D203" s="327"/>
      <c r="E203" s="181">
        <v>-3.48</v>
      </c>
      <c r="F203" s="182"/>
      <c r="G203" s="183"/>
      <c r="M203" s="179" t="s">
        <v>258</v>
      </c>
      <c r="O203" s="170"/>
    </row>
    <row r="204" spans="1:15">
      <c r="A204" s="177"/>
      <c r="B204" s="180"/>
      <c r="C204" s="326" t="s">
        <v>259</v>
      </c>
      <c r="D204" s="327"/>
      <c r="E204" s="181">
        <v>-2.7360000000000002</v>
      </c>
      <c r="F204" s="182"/>
      <c r="G204" s="183"/>
      <c r="M204" s="179" t="s">
        <v>259</v>
      </c>
      <c r="O204" s="170"/>
    </row>
    <row r="205" spans="1:15">
      <c r="A205" s="177"/>
      <c r="B205" s="180"/>
      <c r="C205" s="326" t="s">
        <v>260</v>
      </c>
      <c r="D205" s="327"/>
      <c r="E205" s="181">
        <v>-14.016</v>
      </c>
      <c r="F205" s="182"/>
      <c r="G205" s="183"/>
      <c r="M205" s="179" t="s">
        <v>260</v>
      </c>
      <c r="O205" s="170"/>
    </row>
    <row r="206" spans="1:15">
      <c r="A206" s="177"/>
      <c r="B206" s="180"/>
      <c r="C206" s="326" t="s">
        <v>261</v>
      </c>
      <c r="D206" s="327"/>
      <c r="E206" s="181">
        <v>-24.322500000000002</v>
      </c>
      <c r="F206" s="182"/>
      <c r="G206" s="183"/>
      <c r="M206" s="179" t="s">
        <v>261</v>
      </c>
      <c r="O206" s="170"/>
    </row>
    <row r="207" spans="1:15">
      <c r="A207" s="177"/>
      <c r="B207" s="180"/>
      <c r="C207" s="326" t="s">
        <v>262</v>
      </c>
      <c r="D207" s="327"/>
      <c r="E207" s="181">
        <v>-6.58</v>
      </c>
      <c r="F207" s="182"/>
      <c r="G207" s="183"/>
      <c r="M207" s="179" t="s">
        <v>262</v>
      </c>
      <c r="O207" s="170"/>
    </row>
    <row r="208" spans="1:15">
      <c r="A208" s="177"/>
      <c r="B208" s="180"/>
      <c r="C208" s="326" t="s">
        <v>263</v>
      </c>
      <c r="D208" s="327"/>
      <c r="E208" s="181">
        <v>-2.5024999999999999</v>
      </c>
      <c r="F208" s="182"/>
      <c r="G208" s="183"/>
      <c r="M208" s="179" t="s">
        <v>263</v>
      </c>
      <c r="O208" s="170"/>
    </row>
    <row r="209" spans="1:15">
      <c r="A209" s="177"/>
      <c r="B209" s="180"/>
      <c r="C209" s="326" t="s">
        <v>264</v>
      </c>
      <c r="D209" s="327"/>
      <c r="E209" s="181">
        <v>-1.9530000000000001</v>
      </c>
      <c r="F209" s="182"/>
      <c r="G209" s="183"/>
      <c r="M209" s="179" t="s">
        <v>264</v>
      </c>
      <c r="O209" s="170"/>
    </row>
    <row r="210" spans="1:15">
      <c r="A210" s="177"/>
      <c r="B210" s="180"/>
      <c r="C210" s="326" t="s">
        <v>265</v>
      </c>
      <c r="D210" s="327"/>
      <c r="E210" s="181">
        <v>-15.0672</v>
      </c>
      <c r="F210" s="182"/>
      <c r="G210" s="183"/>
      <c r="M210" s="179" t="s">
        <v>265</v>
      </c>
      <c r="O210" s="170"/>
    </row>
    <row r="211" spans="1:15">
      <c r="A211" s="177"/>
      <c r="B211" s="180"/>
      <c r="C211" s="326" t="s">
        <v>266</v>
      </c>
      <c r="D211" s="327"/>
      <c r="E211" s="181">
        <v>-2.629</v>
      </c>
      <c r="F211" s="182"/>
      <c r="G211" s="183"/>
      <c r="M211" s="179" t="s">
        <v>266</v>
      </c>
      <c r="O211" s="170"/>
    </row>
    <row r="212" spans="1:15">
      <c r="A212" s="177"/>
      <c r="B212" s="180"/>
      <c r="C212" s="326" t="s">
        <v>267</v>
      </c>
      <c r="D212" s="327"/>
      <c r="E212" s="181">
        <v>-29.469000000000001</v>
      </c>
      <c r="F212" s="182"/>
      <c r="G212" s="183"/>
      <c r="M212" s="179" t="s">
        <v>267</v>
      </c>
      <c r="O212" s="170"/>
    </row>
    <row r="213" spans="1:15">
      <c r="A213" s="177"/>
      <c r="B213" s="180"/>
      <c r="C213" s="326" t="s">
        <v>153</v>
      </c>
      <c r="D213" s="327"/>
      <c r="E213" s="181">
        <v>0</v>
      </c>
      <c r="F213" s="182"/>
      <c r="G213" s="183"/>
      <c r="M213" s="179">
        <v>0</v>
      </c>
      <c r="O213" s="170"/>
    </row>
    <row r="214" spans="1:15">
      <c r="A214" s="177"/>
      <c r="B214" s="180"/>
      <c r="C214" s="326" t="s">
        <v>268</v>
      </c>
      <c r="D214" s="327"/>
      <c r="E214" s="181">
        <v>-16.819199999999999</v>
      </c>
      <c r="F214" s="182"/>
      <c r="G214" s="183"/>
      <c r="M214" s="179" t="s">
        <v>268</v>
      </c>
      <c r="O214" s="170"/>
    </row>
    <row r="215" spans="1:15">
      <c r="A215" s="177"/>
      <c r="B215" s="180"/>
      <c r="C215" s="326" t="s">
        <v>269</v>
      </c>
      <c r="D215" s="327"/>
      <c r="E215" s="181">
        <v>-38.915999999999997</v>
      </c>
      <c r="F215" s="182"/>
      <c r="G215" s="183"/>
      <c r="M215" s="179" t="s">
        <v>269</v>
      </c>
      <c r="O215" s="170"/>
    </row>
    <row r="216" spans="1:15">
      <c r="A216" s="177"/>
      <c r="B216" s="180"/>
      <c r="C216" s="326" t="s">
        <v>262</v>
      </c>
      <c r="D216" s="327"/>
      <c r="E216" s="181">
        <v>-6.58</v>
      </c>
      <c r="F216" s="182"/>
      <c r="G216" s="183"/>
      <c r="M216" s="179" t="s">
        <v>262</v>
      </c>
      <c r="O216" s="170"/>
    </row>
    <row r="217" spans="1:15">
      <c r="A217" s="177"/>
      <c r="B217" s="180"/>
      <c r="C217" s="326" t="s">
        <v>262</v>
      </c>
      <c r="D217" s="327"/>
      <c r="E217" s="181">
        <v>-6.58</v>
      </c>
      <c r="F217" s="182"/>
      <c r="G217" s="183"/>
      <c r="M217" s="179" t="s">
        <v>262</v>
      </c>
      <c r="O217" s="170"/>
    </row>
    <row r="218" spans="1:15">
      <c r="A218" s="177"/>
      <c r="B218" s="180"/>
      <c r="C218" s="326" t="s">
        <v>258</v>
      </c>
      <c r="D218" s="327"/>
      <c r="E218" s="181">
        <v>-3.48</v>
      </c>
      <c r="F218" s="182"/>
      <c r="G218" s="183"/>
      <c r="M218" s="179" t="s">
        <v>258</v>
      </c>
      <c r="O218" s="170"/>
    </row>
    <row r="219" spans="1:15">
      <c r="A219" s="177"/>
      <c r="B219" s="180"/>
      <c r="C219" s="326" t="s">
        <v>270</v>
      </c>
      <c r="D219" s="327"/>
      <c r="E219" s="181">
        <v>-4.0019999999999998</v>
      </c>
      <c r="F219" s="182"/>
      <c r="G219" s="183"/>
      <c r="M219" s="179" t="s">
        <v>270</v>
      </c>
      <c r="O219" s="170"/>
    </row>
    <row r="220" spans="1:15">
      <c r="A220" s="177"/>
      <c r="B220" s="180"/>
      <c r="C220" s="326" t="s">
        <v>271</v>
      </c>
      <c r="D220" s="327"/>
      <c r="E220" s="181">
        <v>-6.9</v>
      </c>
      <c r="F220" s="182"/>
      <c r="G220" s="183"/>
      <c r="M220" s="179" t="s">
        <v>271</v>
      </c>
      <c r="O220" s="170"/>
    </row>
    <row r="221" spans="1:15">
      <c r="A221" s="177"/>
      <c r="B221" s="180"/>
      <c r="C221" s="326" t="s">
        <v>259</v>
      </c>
      <c r="D221" s="327"/>
      <c r="E221" s="181">
        <v>-2.7360000000000002</v>
      </c>
      <c r="F221" s="182"/>
      <c r="G221" s="183"/>
      <c r="M221" s="179" t="s">
        <v>259</v>
      </c>
      <c r="O221" s="170"/>
    </row>
    <row r="222" spans="1:15">
      <c r="A222" s="177"/>
      <c r="B222" s="180"/>
      <c r="C222" s="326" t="s">
        <v>153</v>
      </c>
      <c r="D222" s="327"/>
      <c r="E222" s="181">
        <v>0</v>
      </c>
      <c r="F222" s="182"/>
      <c r="G222" s="183"/>
      <c r="M222" s="179">
        <v>0</v>
      </c>
      <c r="O222" s="170"/>
    </row>
    <row r="223" spans="1:15">
      <c r="A223" s="177"/>
      <c r="B223" s="180"/>
      <c r="C223" s="326" t="s">
        <v>272</v>
      </c>
      <c r="D223" s="327"/>
      <c r="E223" s="181">
        <v>129.363</v>
      </c>
      <c r="F223" s="182"/>
      <c r="G223" s="183"/>
      <c r="M223" s="179" t="s">
        <v>272</v>
      </c>
      <c r="O223" s="170"/>
    </row>
    <row r="224" spans="1:15">
      <c r="A224" s="177"/>
      <c r="B224" s="180"/>
      <c r="C224" s="326" t="s">
        <v>273</v>
      </c>
      <c r="D224" s="327"/>
      <c r="E224" s="181">
        <v>297.25599999999997</v>
      </c>
      <c r="F224" s="182"/>
      <c r="G224" s="183"/>
      <c r="M224" s="179" t="s">
        <v>273</v>
      </c>
      <c r="O224" s="170"/>
    </row>
    <row r="225" spans="1:15">
      <c r="A225" s="177"/>
      <c r="B225" s="180"/>
      <c r="C225" s="326" t="s">
        <v>274</v>
      </c>
      <c r="D225" s="327"/>
      <c r="E225" s="181">
        <v>6.0720000000000001</v>
      </c>
      <c r="F225" s="182"/>
      <c r="G225" s="183"/>
      <c r="M225" s="179" t="s">
        <v>274</v>
      </c>
      <c r="O225" s="170"/>
    </row>
    <row r="226" spans="1:15">
      <c r="A226" s="177"/>
      <c r="B226" s="180"/>
      <c r="C226" s="326" t="s">
        <v>275</v>
      </c>
      <c r="D226" s="327"/>
      <c r="E226" s="181">
        <v>41.256</v>
      </c>
      <c r="F226" s="182"/>
      <c r="G226" s="183"/>
      <c r="M226" s="179" t="s">
        <v>275</v>
      </c>
      <c r="O226" s="170"/>
    </row>
    <row r="227" spans="1:15">
      <c r="A227" s="177"/>
      <c r="B227" s="180"/>
      <c r="C227" s="326" t="s">
        <v>276</v>
      </c>
      <c r="D227" s="327"/>
      <c r="E227" s="181">
        <v>190.38</v>
      </c>
      <c r="F227" s="182"/>
      <c r="G227" s="183"/>
      <c r="M227" s="179" t="s">
        <v>276</v>
      </c>
      <c r="O227" s="170"/>
    </row>
    <row r="228" spans="1:15">
      <c r="A228" s="177"/>
      <c r="B228" s="180"/>
      <c r="C228" s="326" t="s">
        <v>277</v>
      </c>
      <c r="D228" s="327"/>
      <c r="E228" s="181">
        <v>4.1280000000000001</v>
      </c>
      <c r="F228" s="182"/>
      <c r="G228" s="183"/>
      <c r="M228" s="179" t="s">
        <v>277</v>
      </c>
      <c r="O228" s="170"/>
    </row>
    <row r="229" spans="1:15">
      <c r="A229" s="177"/>
      <c r="B229" s="180"/>
      <c r="C229" s="326" t="s">
        <v>278</v>
      </c>
      <c r="D229" s="327"/>
      <c r="E229" s="181">
        <v>-24.322500000000002</v>
      </c>
      <c r="F229" s="182"/>
      <c r="G229" s="183"/>
      <c r="M229" s="179" t="s">
        <v>278</v>
      </c>
      <c r="O229" s="170"/>
    </row>
    <row r="230" spans="1:15">
      <c r="A230" s="177"/>
      <c r="B230" s="180"/>
      <c r="C230" s="326" t="s">
        <v>262</v>
      </c>
      <c r="D230" s="327"/>
      <c r="E230" s="181">
        <v>-6.58</v>
      </c>
      <c r="F230" s="182"/>
      <c r="G230" s="183"/>
      <c r="M230" s="179" t="s">
        <v>262</v>
      </c>
      <c r="O230" s="170"/>
    </row>
    <row r="231" spans="1:15">
      <c r="A231" s="177"/>
      <c r="B231" s="180"/>
      <c r="C231" s="326" t="s">
        <v>279</v>
      </c>
      <c r="D231" s="327"/>
      <c r="E231" s="181">
        <v>-16.819199999999999</v>
      </c>
      <c r="F231" s="182"/>
      <c r="G231" s="183"/>
      <c r="M231" s="179" t="s">
        <v>279</v>
      </c>
      <c r="O231" s="170"/>
    </row>
    <row r="232" spans="1:15">
      <c r="A232" s="177"/>
      <c r="B232" s="180"/>
      <c r="C232" s="326" t="s">
        <v>271</v>
      </c>
      <c r="D232" s="327"/>
      <c r="E232" s="181">
        <v>-6.9</v>
      </c>
      <c r="F232" s="182"/>
      <c r="G232" s="183"/>
      <c r="M232" s="179" t="s">
        <v>271</v>
      </c>
      <c r="O232" s="170"/>
    </row>
    <row r="233" spans="1:15">
      <c r="A233" s="177"/>
      <c r="B233" s="180"/>
      <c r="C233" s="326" t="s">
        <v>259</v>
      </c>
      <c r="D233" s="327"/>
      <c r="E233" s="181">
        <v>-2.7360000000000002</v>
      </c>
      <c r="F233" s="182"/>
      <c r="G233" s="183"/>
      <c r="M233" s="179" t="s">
        <v>259</v>
      </c>
      <c r="O233" s="170"/>
    </row>
    <row r="234" spans="1:15">
      <c r="A234" s="177"/>
      <c r="B234" s="180"/>
      <c r="C234" s="326" t="s">
        <v>257</v>
      </c>
      <c r="D234" s="327"/>
      <c r="E234" s="181">
        <v>-5.3940000000000001</v>
      </c>
      <c r="F234" s="182"/>
      <c r="G234" s="183"/>
      <c r="M234" s="179" t="s">
        <v>257</v>
      </c>
      <c r="O234" s="170"/>
    </row>
    <row r="235" spans="1:15">
      <c r="A235" s="177"/>
      <c r="B235" s="180"/>
      <c r="C235" s="326" t="s">
        <v>280</v>
      </c>
      <c r="D235" s="327"/>
      <c r="E235" s="181">
        <v>-0.72250000000000003</v>
      </c>
      <c r="F235" s="182"/>
      <c r="G235" s="183"/>
      <c r="M235" s="179" t="s">
        <v>280</v>
      </c>
      <c r="O235" s="170"/>
    </row>
    <row r="236" spans="1:15">
      <c r="A236" s="177"/>
      <c r="B236" s="180"/>
      <c r="C236" s="326" t="s">
        <v>281</v>
      </c>
      <c r="D236" s="327"/>
      <c r="E236" s="181">
        <v>-14.646599999999999</v>
      </c>
      <c r="F236" s="182"/>
      <c r="G236" s="183"/>
      <c r="M236" s="179" t="s">
        <v>281</v>
      </c>
      <c r="O236" s="170"/>
    </row>
    <row r="237" spans="1:15">
      <c r="A237" s="177"/>
      <c r="B237" s="180"/>
      <c r="C237" s="326" t="s">
        <v>282</v>
      </c>
      <c r="D237" s="327"/>
      <c r="E237" s="181">
        <v>-0.76500000000000001</v>
      </c>
      <c r="F237" s="182"/>
      <c r="G237" s="183"/>
      <c r="M237" s="179" t="s">
        <v>282</v>
      </c>
      <c r="O237" s="170"/>
    </row>
    <row r="238" spans="1:15">
      <c r="A238" s="177"/>
      <c r="B238" s="180"/>
      <c r="C238" s="326" t="s">
        <v>283</v>
      </c>
      <c r="D238" s="327"/>
      <c r="E238" s="181">
        <v>-2.6360999999999999</v>
      </c>
      <c r="F238" s="182"/>
      <c r="G238" s="183"/>
      <c r="M238" s="179" t="s">
        <v>283</v>
      </c>
      <c r="O238" s="170"/>
    </row>
    <row r="239" spans="1:15">
      <c r="A239" s="177"/>
      <c r="B239" s="180"/>
      <c r="C239" s="326" t="s">
        <v>284</v>
      </c>
      <c r="D239" s="327"/>
      <c r="E239" s="181">
        <v>-2.5924999999999998</v>
      </c>
      <c r="F239" s="182"/>
      <c r="G239" s="183"/>
      <c r="M239" s="179" t="s">
        <v>284</v>
      </c>
      <c r="O239" s="170"/>
    </row>
    <row r="240" spans="1:15">
      <c r="A240" s="177"/>
      <c r="B240" s="180"/>
      <c r="C240" s="326" t="s">
        <v>285</v>
      </c>
      <c r="D240" s="327"/>
      <c r="E240" s="181">
        <v>-4.9058999999999999</v>
      </c>
      <c r="F240" s="182"/>
      <c r="G240" s="183"/>
      <c r="M240" s="179" t="s">
        <v>285</v>
      </c>
      <c r="O240" s="170"/>
    </row>
    <row r="241" spans="1:104">
      <c r="A241" s="177"/>
      <c r="B241" s="180"/>
      <c r="C241" s="326" t="s">
        <v>286</v>
      </c>
      <c r="D241" s="327"/>
      <c r="E241" s="181">
        <v>-0.748</v>
      </c>
      <c r="F241" s="182"/>
      <c r="G241" s="183"/>
      <c r="M241" s="179" t="s">
        <v>286</v>
      </c>
      <c r="O241" s="170"/>
    </row>
    <row r="242" spans="1:104">
      <c r="A242" s="177"/>
      <c r="B242" s="180"/>
      <c r="C242" s="326" t="s">
        <v>287</v>
      </c>
      <c r="D242" s="327"/>
      <c r="E242" s="181">
        <v>-2.6048</v>
      </c>
      <c r="F242" s="182"/>
      <c r="G242" s="183"/>
      <c r="M242" s="179" t="s">
        <v>287</v>
      </c>
      <c r="O242" s="170"/>
    </row>
    <row r="243" spans="1:104">
      <c r="A243" s="177"/>
      <c r="B243" s="180"/>
      <c r="C243" s="326" t="s">
        <v>288</v>
      </c>
      <c r="D243" s="327"/>
      <c r="E243" s="181">
        <v>-14.7888</v>
      </c>
      <c r="F243" s="182"/>
      <c r="G243" s="183"/>
      <c r="M243" s="179" t="s">
        <v>288</v>
      </c>
      <c r="O243" s="170"/>
    </row>
    <row r="244" spans="1:104">
      <c r="A244" s="177"/>
      <c r="B244" s="180"/>
      <c r="C244" s="326" t="s">
        <v>268</v>
      </c>
      <c r="D244" s="327"/>
      <c r="E244" s="181">
        <v>-16.819199999999999</v>
      </c>
      <c r="F244" s="182"/>
      <c r="G244" s="183"/>
      <c r="M244" s="179" t="s">
        <v>268</v>
      </c>
      <c r="O244" s="170"/>
    </row>
    <row r="245" spans="1:104">
      <c r="A245" s="177"/>
      <c r="B245" s="180"/>
      <c r="C245" s="326" t="s">
        <v>269</v>
      </c>
      <c r="D245" s="327"/>
      <c r="E245" s="181">
        <v>-38.915999999999997</v>
      </c>
      <c r="F245" s="182"/>
      <c r="G245" s="183"/>
      <c r="M245" s="179" t="s">
        <v>269</v>
      </c>
      <c r="O245" s="170"/>
    </row>
    <row r="246" spans="1:104">
      <c r="A246" s="177"/>
      <c r="B246" s="180"/>
      <c r="C246" s="326" t="s">
        <v>262</v>
      </c>
      <c r="D246" s="327"/>
      <c r="E246" s="181">
        <v>-6.58</v>
      </c>
      <c r="F246" s="182"/>
      <c r="G246" s="183"/>
      <c r="M246" s="179" t="s">
        <v>262</v>
      </c>
      <c r="O246" s="170"/>
    </row>
    <row r="247" spans="1:104">
      <c r="A247" s="177"/>
      <c r="B247" s="180"/>
      <c r="C247" s="326" t="s">
        <v>259</v>
      </c>
      <c r="D247" s="327"/>
      <c r="E247" s="181">
        <v>-2.7360000000000002</v>
      </c>
      <c r="F247" s="182"/>
      <c r="G247" s="183"/>
      <c r="M247" s="179" t="s">
        <v>259</v>
      </c>
      <c r="O247" s="170"/>
    </row>
    <row r="248" spans="1:104">
      <c r="A248" s="177"/>
      <c r="B248" s="180"/>
      <c r="C248" s="326" t="s">
        <v>271</v>
      </c>
      <c r="D248" s="327"/>
      <c r="E248" s="181">
        <v>-6.9</v>
      </c>
      <c r="F248" s="182"/>
      <c r="G248" s="183"/>
      <c r="M248" s="179" t="s">
        <v>271</v>
      </c>
      <c r="O248" s="170"/>
    </row>
    <row r="249" spans="1:104">
      <c r="A249" s="177"/>
      <c r="B249" s="180"/>
      <c r="C249" s="326" t="s">
        <v>258</v>
      </c>
      <c r="D249" s="327"/>
      <c r="E249" s="181">
        <v>-3.48</v>
      </c>
      <c r="F249" s="182"/>
      <c r="G249" s="183"/>
      <c r="M249" s="179" t="s">
        <v>258</v>
      </c>
      <c r="O249" s="170"/>
    </row>
    <row r="250" spans="1:104">
      <c r="A250" s="177"/>
      <c r="B250" s="180"/>
      <c r="C250" s="326" t="s">
        <v>289</v>
      </c>
      <c r="D250" s="327"/>
      <c r="E250" s="181">
        <v>123.1224</v>
      </c>
      <c r="F250" s="182"/>
      <c r="G250" s="183"/>
      <c r="M250" s="179" t="s">
        <v>289</v>
      </c>
      <c r="O250" s="170"/>
    </row>
    <row r="251" spans="1:104">
      <c r="A251" s="177"/>
      <c r="B251" s="180"/>
      <c r="C251" s="326" t="s">
        <v>290</v>
      </c>
      <c r="D251" s="327"/>
      <c r="E251" s="181">
        <v>-26.998200000000001</v>
      </c>
      <c r="F251" s="182"/>
      <c r="G251" s="183"/>
      <c r="M251" s="179" t="s">
        <v>290</v>
      </c>
      <c r="O251" s="170"/>
    </row>
    <row r="252" spans="1:104" ht="22.5">
      <c r="A252" s="171">
        <v>34</v>
      </c>
      <c r="B252" s="172" t="s">
        <v>291</v>
      </c>
      <c r="C252" s="173" t="s">
        <v>292</v>
      </c>
      <c r="D252" s="174" t="s">
        <v>85</v>
      </c>
      <c r="E252" s="175">
        <v>150.13200000000001</v>
      </c>
      <c r="F252" s="175">
        <v>0</v>
      </c>
      <c r="G252" s="176">
        <f>E252*F252</f>
        <v>0</v>
      </c>
      <c r="O252" s="170">
        <v>2</v>
      </c>
      <c r="AA252" s="146">
        <v>1</v>
      </c>
      <c r="AB252" s="146">
        <v>1</v>
      </c>
      <c r="AC252" s="146">
        <v>1</v>
      </c>
      <c r="AZ252" s="146">
        <v>1</v>
      </c>
      <c r="BA252" s="146">
        <f>IF(AZ252=1,G252,0)</f>
        <v>0</v>
      </c>
      <c r="BB252" s="146">
        <f>IF(AZ252=2,G252,0)</f>
        <v>0</v>
      </c>
      <c r="BC252" s="146">
        <f>IF(AZ252=3,G252,0)</f>
        <v>0</v>
      </c>
      <c r="BD252" s="146">
        <f>IF(AZ252=4,G252,0)</f>
        <v>0</v>
      </c>
      <c r="BE252" s="146">
        <f>IF(AZ252=5,G252,0)</f>
        <v>0</v>
      </c>
      <c r="CA252" s="170">
        <v>1</v>
      </c>
      <c r="CB252" s="170">
        <v>1</v>
      </c>
      <c r="CZ252" s="146">
        <v>1.328E-2</v>
      </c>
    </row>
    <row r="253" spans="1:104">
      <c r="A253" s="177"/>
      <c r="B253" s="180"/>
      <c r="C253" s="326" t="s">
        <v>211</v>
      </c>
      <c r="D253" s="327"/>
      <c r="E253" s="181">
        <v>0</v>
      </c>
      <c r="F253" s="182"/>
      <c r="G253" s="183"/>
      <c r="M253" s="179" t="s">
        <v>211</v>
      </c>
      <c r="O253" s="170"/>
    </row>
    <row r="254" spans="1:104">
      <c r="A254" s="177"/>
      <c r="B254" s="180"/>
      <c r="C254" s="326" t="s">
        <v>293</v>
      </c>
      <c r="D254" s="327"/>
      <c r="E254" s="181">
        <v>0</v>
      </c>
      <c r="F254" s="182"/>
      <c r="G254" s="183"/>
      <c r="M254" s="179" t="s">
        <v>293</v>
      </c>
      <c r="O254" s="170"/>
    </row>
    <row r="255" spans="1:104">
      <c r="A255" s="177"/>
      <c r="B255" s="180"/>
      <c r="C255" s="326" t="s">
        <v>294</v>
      </c>
      <c r="D255" s="327"/>
      <c r="E255" s="181">
        <v>1.52</v>
      </c>
      <c r="F255" s="182"/>
      <c r="G255" s="183"/>
      <c r="M255" s="179" t="s">
        <v>294</v>
      </c>
      <c r="O255" s="170"/>
    </row>
    <row r="256" spans="1:104">
      <c r="A256" s="177"/>
      <c r="B256" s="180"/>
      <c r="C256" s="326" t="s">
        <v>295</v>
      </c>
      <c r="D256" s="327"/>
      <c r="E256" s="181">
        <v>1.5880000000000001</v>
      </c>
      <c r="F256" s="182"/>
      <c r="G256" s="183"/>
      <c r="M256" s="179" t="s">
        <v>295</v>
      </c>
      <c r="O256" s="170"/>
    </row>
    <row r="257" spans="1:15">
      <c r="A257" s="177"/>
      <c r="B257" s="180"/>
      <c r="C257" s="326" t="s">
        <v>296</v>
      </c>
      <c r="D257" s="327"/>
      <c r="E257" s="181">
        <v>1.4319999999999999</v>
      </c>
      <c r="F257" s="182"/>
      <c r="G257" s="183"/>
      <c r="M257" s="179" t="s">
        <v>296</v>
      </c>
      <c r="O257" s="170"/>
    </row>
    <row r="258" spans="1:15">
      <c r="A258" s="177"/>
      <c r="B258" s="180"/>
      <c r="C258" s="326" t="s">
        <v>297</v>
      </c>
      <c r="D258" s="327"/>
      <c r="E258" s="181">
        <v>1.1519999999999999</v>
      </c>
      <c r="F258" s="182"/>
      <c r="G258" s="183"/>
      <c r="M258" s="179" t="s">
        <v>297</v>
      </c>
      <c r="O258" s="170"/>
    </row>
    <row r="259" spans="1:15">
      <c r="A259" s="177"/>
      <c r="B259" s="180"/>
      <c r="C259" s="326" t="s">
        <v>298</v>
      </c>
      <c r="D259" s="327"/>
      <c r="E259" s="181">
        <v>7.76</v>
      </c>
      <c r="F259" s="182"/>
      <c r="G259" s="183"/>
      <c r="M259" s="179" t="s">
        <v>298</v>
      </c>
      <c r="O259" s="170"/>
    </row>
    <row r="260" spans="1:15">
      <c r="A260" s="177"/>
      <c r="B260" s="180"/>
      <c r="C260" s="326" t="s">
        <v>299</v>
      </c>
      <c r="D260" s="327"/>
      <c r="E260" s="181">
        <v>6.49</v>
      </c>
      <c r="F260" s="182"/>
      <c r="G260" s="183"/>
      <c r="M260" s="179" t="s">
        <v>299</v>
      </c>
      <c r="O260" s="170"/>
    </row>
    <row r="261" spans="1:15">
      <c r="A261" s="177"/>
      <c r="B261" s="180"/>
      <c r="C261" s="326" t="s">
        <v>300</v>
      </c>
      <c r="D261" s="327"/>
      <c r="E261" s="181">
        <v>15.9</v>
      </c>
      <c r="F261" s="182"/>
      <c r="G261" s="183"/>
      <c r="M261" s="179" t="s">
        <v>300</v>
      </c>
      <c r="O261" s="170"/>
    </row>
    <row r="262" spans="1:15">
      <c r="A262" s="177"/>
      <c r="B262" s="180"/>
      <c r="C262" s="326" t="s">
        <v>301</v>
      </c>
      <c r="D262" s="327"/>
      <c r="E262" s="181">
        <v>0.92200000000000004</v>
      </c>
      <c r="F262" s="182"/>
      <c r="G262" s="183"/>
      <c r="M262" s="179" t="s">
        <v>301</v>
      </c>
      <c r="O262" s="170"/>
    </row>
    <row r="263" spans="1:15">
      <c r="A263" s="177"/>
      <c r="B263" s="180"/>
      <c r="C263" s="326" t="s">
        <v>302</v>
      </c>
      <c r="D263" s="327"/>
      <c r="E263" s="181">
        <v>1.026</v>
      </c>
      <c r="F263" s="182"/>
      <c r="G263" s="183"/>
      <c r="M263" s="179" t="s">
        <v>302</v>
      </c>
      <c r="O263" s="170"/>
    </row>
    <row r="264" spans="1:15">
      <c r="A264" s="177"/>
      <c r="B264" s="180"/>
      <c r="C264" s="326" t="s">
        <v>303</v>
      </c>
      <c r="D264" s="327"/>
      <c r="E264" s="181">
        <v>9.0719999999999992</v>
      </c>
      <c r="F264" s="182"/>
      <c r="G264" s="183"/>
      <c r="M264" s="179" t="s">
        <v>303</v>
      </c>
      <c r="O264" s="170"/>
    </row>
    <row r="265" spans="1:15">
      <c r="A265" s="177"/>
      <c r="B265" s="180"/>
      <c r="C265" s="326" t="s">
        <v>304</v>
      </c>
      <c r="D265" s="327"/>
      <c r="E265" s="181">
        <v>1.1759999999999999</v>
      </c>
      <c r="F265" s="182"/>
      <c r="G265" s="183"/>
      <c r="M265" s="179" t="s">
        <v>304</v>
      </c>
      <c r="O265" s="170"/>
    </row>
    <row r="266" spans="1:15">
      <c r="A266" s="177"/>
      <c r="B266" s="180"/>
      <c r="C266" s="326" t="s">
        <v>305</v>
      </c>
      <c r="D266" s="327"/>
      <c r="E266" s="181">
        <v>7.8360000000000003</v>
      </c>
      <c r="F266" s="182"/>
      <c r="G266" s="183"/>
      <c r="M266" s="179" t="s">
        <v>305</v>
      </c>
      <c r="O266" s="170"/>
    </row>
    <row r="267" spans="1:15">
      <c r="A267" s="177"/>
      <c r="B267" s="180"/>
      <c r="C267" s="326" t="s">
        <v>153</v>
      </c>
      <c r="D267" s="327"/>
      <c r="E267" s="181">
        <v>0</v>
      </c>
      <c r="F267" s="182"/>
      <c r="G267" s="183"/>
      <c r="M267" s="179">
        <v>0</v>
      </c>
      <c r="O267" s="170"/>
    </row>
    <row r="268" spans="1:15">
      <c r="A268" s="177"/>
      <c r="B268" s="180"/>
      <c r="C268" s="326" t="s">
        <v>306</v>
      </c>
      <c r="D268" s="327"/>
      <c r="E268" s="181">
        <v>9.3119999999999994</v>
      </c>
      <c r="F268" s="182"/>
      <c r="G268" s="183"/>
      <c r="M268" s="179" t="s">
        <v>306</v>
      </c>
      <c r="O268" s="170"/>
    </row>
    <row r="269" spans="1:15">
      <c r="A269" s="177"/>
      <c r="B269" s="180"/>
      <c r="C269" s="326" t="s">
        <v>307</v>
      </c>
      <c r="D269" s="327"/>
      <c r="E269" s="181">
        <v>10.384</v>
      </c>
      <c r="F269" s="182"/>
      <c r="G269" s="183"/>
      <c r="M269" s="179" t="s">
        <v>307</v>
      </c>
      <c r="O269" s="170"/>
    </row>
    <row r="270" spans="1:15">
      <c r="A270" s="177"/>
      <c r="B270" s="180"/>
      <c r="C270" s="326" t="s">
        <v>308</v>
      </c>
      <c r="D270" s="327"/>
      <c r="E270" s="181">
        <v>1.59</v>
      </c>
      <c r="F270" s="182"/>
      <c r="G270" s="183"/>
      <c r="M270" s="179" t="s">
        <v>308</v>
      </c>
      <c r="O270" s="170"/>
    </row>
    <row r="271" spans="1:15">
      <c r="A271" s="177"/>
      <c r="B271" s="180"/>
      <c r="C271" s="326" t="s">
        <v>308</v>
      </c>
      <c r="D271" s="327"/>
      <c r="E271" s="181">
        <v>1.59</v>
      </c>
      <c r="F271" s="182"/>
      <c r="G271" s="183"/>
      <c r="M271" s="179" t="s">
        <v>308</v>
      </c>
      <c r="O271" s="170"/>
    </row>
    <row r="272" spans="1:15">
      <c r="A272" s="177"/>
      <c r="B272" s="180"/>
      <c r="C272" s="326" t="s">
        <v>296</v>
      </c>
      <c r="D272" s="327"/>
      <c r="E272" s="181">
        <v>1.4319999999999999</v>
      </c>
      <c r="F272" s="182"/>
      <c r="G272" s="183"/>
      <c r="M272" s="179" t="s">
        <v>296</v>
      </c>
      <c r="O272" s="170"/>
    </row>
    <row r="273" spans="1:15">
      <c r="A273" s="177"/>
      <c r="B273" s="180"/>
      <c r="C273" s="326" t="s">
        <v>309</v>
      </c>
      <c r="D273" s="327"/>
      <c r="E273" s="181">
        <v>1.268</v>
      </c>
      <c r="F273" s="182"/>
      <c r="G273" s="183"/>
      <c r="M273" s="179" t="s">
        <v>309</v>
      </c>
      <c r="O273" s="170"/>
    </row>
    <row r="274" spans="1:15">
      <c r="A274" s="177"/>
      <c r="B274" s="180"/>
      <c r="C274" s="326" t="s">
        <v>310</v>
      </c>
      <c r="D274" s="327"/>
      <c r="E274" s="181">
        <v>1.52</v>
      </c>
      <c r="F274" s="182"/>
      <c r="G274" s="183"/>
      <c r="M274" s="179" t="s">
        <v>310</v>
      </c>
      <c r="O274" s="170"/>
    </row>
    <row r="275" spans="1:15">
      <c r="A275" s="177"/>
      <c r="B275" s="180"/>
      <c r="C275" s="326" t="s">
        <v>297</v>
      </c>
      <c r="D275" s="327"/>
      <c r="E275" s="181">
        <v>1.1519999999999999</v>
      </c>
      <c r="F275" s="182"/>
      <c r="G275" s="183"/>
      <c r="M275" s="179" t="s">
        <v>297</v>
      </c>
      <c r="O275" s="170"/>
    </row>
    <row r="276" spans="1:15">
      <c r="A276" s="177"/>
      <c r="B276" s="180"/>
      <c r="C276" s="326" t="s">
        <v>153</v>
      </c>
      <c r="D276" s="327"/>
      <c r="E276" s="181">
        <v>0</v>
      </c>
      <c r="F276" s="182"/>
      <c r="G276" s="183"/>
      <c r="M276" s="179">
        <v>0</v>
      </c>
      <c r="O276" s="170"/>
    </row>
    <row r="277" spans="1:15">
      <c r="A277" s="177"/>
      <c r="B277" s="180"/>
      <c r="C277" s="326" t="s">
        <v>311</v>
      </c>
      <c r="D277" s="327"/>
      <c r="E277" s="181">
        <v>0</v>
      </c>
      <c r="F277" s="182"/>
      <c r="G277" s="183"/>
      <c r="M277" s="179" t="s">
        <v>311</v>
      </c>
      <c r="O277" s="170"/>
    </row>
    <row r="278" spans="1:15">
      <c r="A278" s="177"/>
      <c r="B278" s="180"/>
      <c r="C278" s="326" t="s">
        <v>312</v>
      </c>
      <c r="D278" s="327"/>
      <c r="E278" s="181">
        <v>6.49</v>
      </c>
      <c r="F278" s="182"/>
      <c r="G278" s="183"/>
      <c r="M278" s="179" t="s">
        <v>312</v>
      </c>
      <c r="O278" s="170"/>
    </row>
    <row r="279" spans="1:15">
      <c r="A279" s="177"/>
      <c r="B279" s="180"/>
      <c r="C279" s="326" t="s">
        <v>308</v>
      </c>
      <c r="D279" s="327"/>
      <c r="E279" s="181">
        <v>1.59</v>
      </c>
      <c r="F279" s="182"/>
      <c r="G279" s="183"/>
      <c r="M279" s="179" t="s">
        <v>308</v>
      </c>
      <c r="O279" s="170"/>
    </row>
    <row r="280" spans="1:15">
      <c r="A280" s="177"/>
      <c r="B280" s="180"/>
      <c r="C280" s="326" t="s">
        <v>313</v>
      </c>
      <c r="D280" s="327"/>
      <c r="E280" s="181">
        <v>9.3119999999999994</v>
      </c>
      <c r="F280" s="182"/>
      <c r="G280" s="183"/>
      <c r="M280" s="179" t="s">
        <v>313</v>
      </c>
      <c r="O280" s="170"/>
    </row>
    <row r="281" spans="1:15">
      <c r="A281" s="177"/>
      <c r="B281" s="180"/>
      <c r="C281" s="326" t="s">
        <v>310</v>
      </c>
      <c r="D281" s="327"/>
      <c r="E281" s="181">
        <v>1.52</v>
      </c>
      <c r="F281" s="182"/>
      <c r="G281" s="183"/>
      <c r="M281" s="179" t="s">
        <v>310</v>
      </c>
      <c r="O281" s="170"/>
    </row>
    <row r="282" spans="1:15">
      <c r="A282" s="177"/>
      <c r="B282" s="180"/>
      <c r="C282" s="326" t="s">
        <v>297</v>
      </c>
      <c r="D282" s="327"/>
      <c r="E282" s="181">
        <v>1.1519999999999999</v>
      </c>
      <c r="F282" s="182"/>
      <c r="G282" s="183"/>
      <c r="M282" s="179" t="s">
        <v>297</v>
      </c>
      <c r="O282" s="170"/>
    </row>
    <row r="283" spans="1:15">
      <c r="A283" s="177"/>
      <c r="B283" s="180"/>
      <c r="C283" s="326" t="s">
        <v>295</v>
      </c>
      <c r="D283" s="327"/>
      <c r="E283" s="181">
        <v>1.5880000000000001</v>
      </c>
      <c r="F283" s="182"/>
      <c r="G283" s="183"/>
      <c r="M283" s="179" t="s">
        <v>295</v>
      </c>
      <c r="O283" s="170"/>
    </row>
    <row r="284" spans="1:15">
      <c r="A284" s="177"/>
      <c r="B284" s="180"/>
      <c r="C284" s="326" t="s">
        <v>314</v>
      </c>
      <c r="D284" s="327"/>
      <c r="E284" s="181">
        <v>0.51</v>
      </c>
      <c r="F284" s="182"/>
      <c r="G284" s="183"/>
      <c r="M284" s="179" t="s">
        <v>314</v>
      </c>
      <c r="O284" s="170"/>
    </row>
    <row r="285" spans="1:15">
      <c r="A285" s="177"/>
      <c r="B285" s="180"/>
      <c r="C285" s="326" t="s">
        <v>315</v>
      </c>
      <c r="D285" s="327"/>
      <c r="E285" s="181">
        <v>3.8940000000000001</v>
      </c>
      <c r="F285" s="182"/>
      <c r="G285" s="183"/>
      <c r="M285" s="179" t="s">
        <v>315</v>
      </c>
      <c r="O285" s="170"/>
    </row>
    <row r="286" spans="1:15">
      <c r="A286" s="177"/>
      <c r="B286" s="180"/>
      <c r="C286" s="326" t="s">
        <v>316</v>
      </c>
      <c r="D286" s="327"/>
      <c r="E286" s="181">
        <v>0.52</v>
      </c>
      <c r="F286" s="182"/>
      <c r="G286" s="183"/>
      <c r="M286" s="179" t="s">
        <v>316</v>
      </c>
      <c r="O286" s="170"/>
    </row>
    <row r="287" spans="1:15">
      <c r="A287" s="177"/>
      <c r="B287" s="180"/>
      <c r="C287" s="326" t="s">
        <v>317</v>
      </c>
      <c r="D287" s="327"/>
      <c r="E287" s="181">
        <v>1.3859999999999999</v>
      </c>
      <c r="F287" s="182"/>
      <c r="G287" s="183"/>
      <c r="M287" s="179" t="s">
        <v>317</v>
      </c>
      <c r="O287" s="170"/>
    </row>
    <row r="288" spans="1:15">
      <c r="A288" s="177"/>
      <c r="B288" s="180"/>
      <c r="C288" s="326" t="s">
        <v>318</v>
      </c>
      <c r="D288" s="327"/>
      <c r="E288" s="181">
        <v>1.39</v>
      </c>
      <c r="F288" s="182"/>
      <c r="G288" s="183"/>
      <c r="M288" s="179" t="s">
        <v>318</v>
      </c>
      <c r="O288" s="170"/>
    </row>
    <row r="289" spans="1:104">
      <c r="A289" s="177"/>
      <c r="B289" s="180"/>
      <c r="C289" s="326" t="s">
        <v>319</v>
      </c>
      <c r="D289" s="327"/>
      <c r="E289" s="181">
        <v>1.302</v>
      </c>
      <c r="F289" s="182"/>
      <c r="G289" s="183"/>
      <c r="M289" s="179" t="s">
        <v>319</v>
      </c>
      <c r="O289" s="170"/>
    </row>
    <row r="290" spans="1:104">
      <c r="A290" s="177"/>
      <c r="B290" s="180"/>
      <c r="C290" s="326" t="s">
        <v>320</v>
      </c>
      <c r="D290" s="327"/>
      <c r="E290" s="181">
        <v>0.51600000000000001</v>
      </c>
      <c r="F290" s="182"/>
      <c r="G290" s="183"/>
      <c r="M290" s="179" t="s">
        <v>320</v>
      </c>
      <c r="O290" s="170"/>
    </row>
    <row r="291" spans="1:104">
      <c r="A291" s="177"/>
      <c r="B291" s="180"/>
      <c r="C291" s="326" t="s">
        <v>321</v>
      </c>
      <c r="D291" s="327"/>
      <c r="E291" s="181">
        <v>1.36</v>
      </c>
      <c r="F291" s="182"/>
      <c r="G291" s="183"/>
      <c r="M291" s="179" t="s">
        <v>321</v>
      </c>
      <c r="O291" s="170"/>
    </row>
    <row r="292" spans="1:104">
      <c r="A292" s="177"/>
      <c r="B292" s="180"/>
      <c r="C292" s="326" t="s">
        <v>322</v>
      </c>
      <c r="D292" s="327"/>
      <c r="E292" s="181">
        <v>3.9180000000000001</v>
      </c>
      <c r="F292" s="182"/>
      <c r="G292" s="183"/>
      <c r="M292" s="179" t="s">
        <v>322</v>
      </c>
      <c r="O292" s="170"/>
    </row>
    <row r="293" spans="1:104">
      <c r="A293" s="177"/>
      <c r="B293" s="180"/>
      <c r="C293" s="326" t="s">
        <v>306</v>
      </c>
      <c r="D293" s="327"/>
      <c r="E293" s="181">
        <v>9.3119999999999994</v>
      </c>
      <c r="F293" s="182"/>
      <c r="G293" s="183"/>
      <c r="M293" s="179" t="s">
        <v>306</v>
      </c>
      <c r="O293" s="170"/>
    </row>
    <row r="294" spans="1:104">
      <c r="A294" s="177"/>
      <c r="B294" s="180"/>
      <c r="C294" s="326" t="s">
        <v>307</v>
      </c>
      <c r="D294" s="327"/>
      <c r="E294" s="181">
        <v>10.384</v>
      </c>
      <c r="F294" s="182"/>
      <c r="G294" s="183"/>
      <c r="M294" s="179" t="s">
        <v>307</v>
      </c>
      <c r="O294" s="170"/>
    </row>
    <row r="295" spans="1:104">
      <c r="A295" s="177"/>
      <c r="B295" s="180"/>
      <c r="C295" s="326" t="s">
        <v>308</v>
      </c>
      <c r="D295" s="327"/>
      <c r="E295" s="181">
        <v>1.59</v>
      </c>
      <c r="F295" s="182"/>
      <c r="G295" s="183"/>
      <c r="M295" s="179" t="s">
        <v>308</v>
      </c>
      <c r="O295" s="170"/>
    </row>
    <row r="296" spans="1:104">
      <c r="A296" s="177"/>
      <c r="B296" s="180"/>
      <c r="C296" s="326" t="s">
        <v>297</v>
      </c>
      <c r="D296" s="327"/>
      <c r="E296" s="181">
        <v>1.1519999999999999</v>
      </c>
      <c r="F296" s="182"/>
      <c r="G296" s="183"/>
      <c r="M296" s="179" t="s">
        <v>297</v>
      </c>
      <c r="O296" s="170"/>
    </row>
    <row r="297" spans="1:104">
      <c r="A297" s="177"/>
      <c r="B297" s="180"/>
      <c r="C297" s="326" t="s">
        <v>310</v>
      </c>
      <c r="D297" s="327"/>
      <c r="E297" s="181">
        <v>1.52</v>
      </c>
      <c r="F297" s="182"/>
      <c r="G297" s="183"/>
      <c r="M297" s="179" t="s">
        <v>310</v>
      </c>
      <c r="O297" s="170"/>
    </row>
    <row r="298" spans="1:104">
      <c r="A298" s="177"/>
      <c r="B298" s="180"/>
      <c r="C298" s="326" t="s">
        <v>296</v>
      </c>
      <c r="D298" s="327"/>
      <c r="E298" s="181">
        <v>1.4319999999999999</v>
      </c>
      <c r="F298" s="182"/>
      <c r="G298" s="183"/>
      <c r="M298" s="179" t="s">
        <v>296</v>
      </c>
      <c r="O298" s="170"/>
    </row>
    <row r="299" spans="1:104">
      <c r="A299" s="177"/>
      <c r="B299" s="180"/>
      <c r="C299" s="326" t="s">
        <v>239</v>
      </c>
      <c r="D299" s="327"/>
      <c r="E299" s="181">
        <v>0</v>
      </c>
      <c r="F299" s="182"/>
      <c r="G299" s="183"/>
      <c r="M299" s="179" t="s">
        <v>239</v>
      </c>
      <c r="O299" s="170"/>
    </row>
    <row r="300" spans="1:104">
      <c r="A300" s="177"/>
      <c r="B300" s="180"/>
      <c r="C300" s="326" t="s">
        <v>323</v>
      </c>
      <c r="D300" s="327"/>
      <c r="E300" s="181">
        <v>4.1719999999999997</v>
      </c>
      <c r="F300" s="182"/>
      <c r="G300" s="183"/>
      <c r="M300" s="179" t="s">
        <v>323</v>
      </c>
      <c r="O300" s="170"/>
    </row>
    <row r="301" spans="1:104">
      <c r="A301" s="171">
        <v>35</v>
      </c>
      <c r="B301" s="172" t="s">
        <v>324</v>
      </c>
      <c r="C301" s="173" t="s">
        <v>325</v>
      </c>
      <c r="D301" s="174" t="s">
        <v>85</v>
      </c>
      <c r="E301" s="175">
        <v>91.528999999999996</v>
      </c>
      <c r="F301" s="175">
        <v>0</v>
      </c>
      <c r="G301" s="176">
        <f>E301*F301</f>
        <v>0</v>
      </c>
      <c r="O301" s="170">
        <v>2</v>
      </c>
      <c r="AA301" s="146">
        <v>1</v>
      </c>
      <c r="AB301" s="146">
        <v>1</v>
      </c>
      <c r="AC301" s="146">
        <v>1</v>
      </c>
      <c r="AZ301" s="146">
        <v>1</v>
      </c>
      <c r="BA301" s="146">
        <f>IF(AZ301=1,G301,0)</f>
        <v>0</v>
      </c>
      <c r="BB301" s="146">
        <f>IF(AZ301=2,G301,0)</f>
        <v>0</v>
      </c>
      <c r="BC301" s="146">
        <f>IF(AZ301=3,G301,0)</f>
        <v>0</v>
      </c>
      <c r="BD301" s="146">
        <f>IF(AZ301=4,G301,0)</f>
        <v>0</v>
      </c>
      <c r="BE301" s="146">
        <f>IF(AZ301=5,G301,0)</f>
        <v>0</v>
      </c>
      <c r="CA301" s="170">
        <v>1</v>
      </c>
      <c r="CB301" s="170">
        <v>1</v>
      </c>
      <c r="CZ301" s="146">
        <v>9.2999999999999992E-3</v>
      </c>
    </row>
    <row r="302" spans="1:104">
      <c r="A302" s="177"/>
      <c r="B302" s="180"/>
      <c r="C302" s="326" t="s">
        <v>211</v>
      </c>
      <c r="D302" s="327"/>
      <c r="E302" s="181">
        <v>0</v>
      </c>
      <c r="F302" s="182"/>
      <c r="G302" s="183"/>
      <c r="M302" s="179" t="s">
        <v>211</v>
      </c>
      <c r="O302" s="170"/>
    </row>
    <row r="303" spans="1:104">
      <c r="A303" s="177"/>
      <c r="B303" s="180"/>
      <c r="C303" s="326" t="s">
        <v>293</v>
      </c>
      <c r="D303" s="327"/>
      <c r="E303" s="181">
        <v>0</v>
      </c>
      <c r="F303" s="182"/>
      <c r="G303" s="183"/>
      <c r="M303" s="179" t="s">
        <v>293</v>
      </c>
      <c r="O303" s="170"/>
    </row>
    <row r="304" spans="1:104">
      <c r="A304" s="177"/>
      <c r="B304" s="180"/>
      <c r="C304" s="326" t="s">
        <v>326</v>
      </c>
      <c r="D304" s="327"/>
      <c r="E304" s="181">
        <v>0.6</v>
      </c>
      <c r="F304" s="182"/>
      <c r="G304" s="183"/>
      <c r="M304" s="179" t="s">
        <v>326</v>
      </c>
      <c r="O304" s="170"/>
    </row>
    <row r="305" spans="1:15">
      <c r="A305" s="177"/>
      <c r="B305" s="180"/>
      <c r="C305" s="326" t="s">
        <v>327</v>
      </c>
      <c r="D305" s="327"/>
      <c r="E305" s="181">
        <v>0.34799999999999998</v>
      </c>
      <c r="F305" s="182"/>
      <c r="G305" s="183"/>
      <c r="M305" s="179" t="s">
        <v>327</v>
      </c>
      <c r="O305" s="170"/>
    </row>
    <row r="306" spans="1:15">
      <c r="A306" s="177"/>
      <c r="B306" s="180"/>
      <c r="C306" s="326" t="s">
        <v>328</v>
      </c>
      <c r="D306" s="327"/>
      <c r="E306" s="181">
        <v>0.23200000000000001</v>
      </c>
      <c r="F306" s="182"/>
      <c r="G306" s="183"/>
      <c r="M306" s="179" t="s">
        <v>328</v>
      </c>
      <c r="O306" s="170"/>
    </row>
    <row r="307" spans="1:15">
      <c r="A307" s="177"/>
      <c r="B307" s="180"/>
      <c r="C307" s="326" t="s">
        <v>329</v>
      </c>
      <c r="D307" s="327"/>
      <c r="E307" s="181">
        <v>0.24</v>
      </c>
      <c r="F307" s="182"/>
      <c r="G307" s="183"/>
      <c r="M307" s="179" t="s">
        <v>329</v>
      </c>
      <c r="O307" s="170"/>
    </row>
    <row r="308" spans="1:15">
      <c r="A308" s="177"/>
      <c r="B308" s="180"/>
      <c r="C308" s="326" t="s">
        <v>330</v>
      </c>
      <c r="D308" s="327"/>
      <c r="E308" s="181">
        <v>1.92</v>
      </c>
      <c r="F308" s="182"/>
      <c r="G308" s="183"/>
      <c r="M308" s="179" t="s">
        <v>330</v>
      </c>
      <c r="O308" s="170"/>
    </row>
    <row r="309" spans="1:15">
      <c r="A309" s="177"/>
      <c r="B309" s="180"/>
      <c r="C309" s="326" t="s">
        <v>331</v>
      </c>
      <c r="D309" s="327"/>
      <c r="E309" s="181">
        <v>2.35</v>
      </c>
      <c r="F309" s="182"/>
      <c r="G309" s="183"/>
      <c r="M309" s="179" t="s">
        <v>331</v>
      </c>
      <c r="O309" s="170"/>
    </row>
    <row r="310" spans="1:15">
      <c r="A310" s="177"/>
      <c r="B310" s="180"/>
      <c r="C310" s="326" t="s">
        <v>332</v>
      </c>
      <c r="D310" s="327"/>
      <c r="E310" s="181">
        <v>0.51700000000000002</v>
      </c>
      <c r="F310" s="182"/>
      <c r="G310" s="183"/>
      <c r="M310" s="179" t="s">
        <v>332</v>
      </c>
      <c r="O310" s="170"/>
    </row>
    <row r="311" spans="1:15">
      <c r="A311" s="177"/>
      <c r="B311" s="180"/>
      <c r="C311" s="326" t="s">
        <v>333</v>
      </c>
      <c r="D311" s="327"/>
      <c r="E311" s="181">
        <v>0.35</v>
      </c>
      <c r="F311" s="182"/>
      <c r="G311" s="183"/>
      <c r="M311" s="179" t="s">
        <v>333</v>
      </c>
      <c r="O311" s="170"/>
    </row>
    <row r="312" spans="1:15">
      <c r="A312" s="177"/>
      <c r="B312" s="180"/>
      <c r="C312" s="326" t="s">
        <v>334</v>
      </c>
      <c r="D312" s="327"/>
      <c r="E312" s="181">
        <v>0.186</v>
      </c>
      <c r="F312" s="182"/>
      <c r="G312" s="183"/>
      <c r="M312" s="179" t="s">
        <v>334</v>
      </c>
      <c r="O312" s="170"/>
    </row>
    <row r="313" spans="1:15">
      <c r="A313" s="177"/>
      <c r="B313" s="180"/>
      <c r="C313" s="326" t="s">
        <v>335</v>
      </c>
      <c r="D313" s="327"/>
      <c r="E313" s="181">
        <v>2.4</v>
      </c>
      <c r="F313" s="182"/>
      <c r="G313" s="183"/>
      <c r="M313" s="179" t="s">
        <v>335</v>
      </c>
      <c r="O313" s="170"/>
    </row>
    <row r="314" spans="1:15">
      <c r="A314" s="177"/>
      <c r="B314" s="180"/>
      <c r="C314" s="326" t="s">
        <v>336</v>
      </c>
      <c r="D314" s="327"/>
      <c r="E314" s="181">
        <v>0.22</v>
      </c>
      <c r="F314" s="182"/>
      <c r="G314" s="183"/>
      <c r="M314" s="179" t="s">
        <v>336</v>
      </c>
      <c r="O314" s="170"/>
    </row>
    <row r="315" spans="1:15">
      <c r="A315" s="177"/>
      <c r="B315" s="180"/>
      <c r="C315" s="326" t="s">
        <v>337</v>
      </c>
      <c r="D315" s="327"/>
      <c r="E315" s="181">
        <v>2.82</v>
      </c>
      <c r="F315" s="182"/>
      <c r="G315" s="183"/>
      <c r="M315" s="179" t="s">
        <v>337</v>
      </c>
      <c r="O315" s="170"/>
    </row>
    <row r="316" spans="1:15">
      <c r="A316" s="177"/>
      <c r="B316" s="180"/>
      <c r="C316" s="326" t="s">
        <v>153</v>
      </c>
      <c r="D316" s="327"/>
      <c r="E316" s="181">
        <v>0</v>
      </c>
      <c r="F316" s="182"/>
      <c r="G316" s="183"/>
      <c r="M316" s="179">
        <v>0</v>
      </c>
      <c r="O316" s="170"/>
    </row>
    <row r="317" spans="1:15">
      <c r="A317" s="177"/>
      <c r="B317" s="180"/>
      <c r="C317" s="326" t="s">
        <v>338</v>
      </c>
      <c r="D317" s="327"/>
      <c r="E317" s="181">
        <v>2.3039999999999998</v>
      </c>
      <c r="F317" s="182"/>
      <c r="G317" s="183"/>
      <c r="M317" s="179" t="s">
        <v>338</v>
      </c>
      <c r="O317" s="170"/>
    </row>
    <row r="318" spans="1:15">
      <c r="A318" s="177"/>
      <c r="B318" s="180"/>
      <c r="C318" s="326" t="s">
        <v>339</v>
      </c>
      <c r="D318" s="327"/>
      <c r="E318" s="181">
        <v>3.76</v>
      </c>
      <c r="F318" s="182"/>
      <c r="G318" s="183"/>
      <c r="M318" s="179" t="s">
        <v>339</v>
      </c>
      <c r="O318" s="170"/>
    </row>
    <row r="319" spans="1:15">
      <c r="A319" s="177"/>
      <c r="B319" s="180"/>
      <c r="C319" s="326" t="s">
        <v>340</v>
      </c>
      <c r="D319" s="327"/>
      <c r="E319" s="181">
        <v>4.47</v>
      </c>
      <c r="F319" s="182"/>
      <c r="G319" s="183"/>
      <c r="M319" s="179" t="s">
        <v>340</v>
      </c>
      <c r="O319" s="170"/>
    </row>
    <row r="320" spans="1:15">
      <c r="A320" s="177"/>
      <c r="B320" s="180"/>
      <c r="C320" s="326" t="s">
        <v>341</v>
      </c>
      <c r="D320" s="327"/>
      <c r="E320" s="181">
        <v>0.47</v>
      </c>
      <c r="F320" s="182"/>
      <c r="G320" s="183"/>
      <c r="M320" s="179" t="s">
        <v>341</v>
      </c>
      <c r="O320" s="170"/>
    </row>
    <row r="321" spans="1:15">
      <c r="A321" s="177"/>
      <c r="B321" s="180"/>
      <c r="C321" s="326" t="s">
        <v>328</v>
      </c>
      <c r="D321" s="327"/>
      <c r="E321" s="181">
        <v>0.23200000000000001</v>
      </c>
      <c r="F321" s="182"/>
      <c r="G321" s="183"/>
      <c r="M321" s="179" t="s">
        <v>328</v>
      </c>
      <c r="O321" s="170"/>
    </row>
    <row r="322" spans="1:15">
      <c r="A322" s="177"/>
      <c r="B322" s="180"/>
      <c r="C322" s="326" t="s">
        <v>327</v>
      </c>
      <c r="D322" s="327"/>
      <c r="E322" s="181">
        <v>0.34799999999999998</v>
      </c>
      <c r="F322" s="182"/>
      <c r="G322" s="183"/>
      <c r="M322" s="179" t="s">
        <v>327</v>
      </c>
      <c r="O322" s="170"/>
    </row>
    <row r="323" spans="1:15">
      <c r="A323" s="177"/>
      <c r="B323" s="180"/>
      <c r="C323" s="326" t="s">
        <v>342</v>
      </c>
      <c r="D323" s="327"/>
      <c r="E323" s="181">
        <v>0.6</v>
      </c>
      <c r="F323" s="182"/>
      <c r="G323" s="183"/>
      <c r="M323" s="179" t="s">
        <v>342</v>
      </c>
      <c r="O323" s="170"/>
    </row>
    <row r="324" spans="1:15">
      <c r="A324" s="177"/>
      <c r="B324" s="180"/>
      <c r="C324" s="326" t="s">
        <v>297</v>
      </c>
      <c r="D324" s="327"/>
      <c r="E324" s="181">
        <v>1.1519999999999999</v>
      </c>
      <c r="F324" s="182"/>
      <c r="G324" s="183"/>
      <c r="M324" s="179" t="s">
        <v>297</v>
      </c>
      <c r="O324" s="170"/>
    </row>
    <row r="325" spans="1:15">
      <c r="A325" s="177"/>
      <c r="B325" s="180"/>
      <c r="C325" s="326" t="s">
        <v>153</v>
      </c>
      <c r="D325" s="327"/>
      <c r="E325" s="181">
        <v>0</v>
      </c>
      <c r="F325" s="182"/>
      <c r="G325" s="183"/>
      <c r="M325" s="179">
        <v>0</v>
      </c>
      <c r="O325" s="170"/>
    </row>
    <row r="326" spans="1:15">
      <c r="A326" s="177"/>
      <c r="B326" s="180"/>
      <c r="C326" s="326" t="s">
        <v>311</v>
      </c>
      <c r="D326" s="327"/>
      <c r="E326" s="181">
        <v>0</v>
      </c>
      <c r="F326" s="182"/>
      <c r="G326" s="183"/>
      <c r="M326" s="179" t="s">
        <v>311</v>
      </c>
      <c r="O326" s="170"/>
    </row>
    <row r="327" spans="1:15">
      <c r="A327" s="177"/>
      <c r="B327" s="180"/>
      <c r="C327" s="326" t="s">
        <v>312</v>
      </c>
      <c r="D327" s="327"/>
      <c r="E327" s="181">
        <v>6.49</v>
      </c>
      <c r="F327" s="182"/>
      <c r="G327" s="183"/>
      <c r="M327" s="179" t="s">
        <v>312</v>
      </c>
      <c r="O327" s="170"/>
    </row>
    <row r="328" spans="1:15">
      <c r="A328" s="177"/>
      <c r="B328" s="180"/>
      <c r="C328" s="326" t="s">
        <v>308</v>
      </c>
      <c r="D328" s="327"/>
      <c r="E328" s="181">
        <v>1.59</v>
      </c>
      <c r="F328" s="182"/>
      <c r="G328" s="183"/>
      <c r="M328" s="179" t="s">
        <v>308</v>
      </c>
      <c r="O328" s="170"/>
    </row>
    <row r="329" spans="1:15">
      <c r="A329" s="177"/>
      <c r="B329" s="180"/>
      <c r="C329" s="326" t="s">
        <v>313</v>
      </c>
      <c r="D329" s="327"/>
      <c r="E329" s="181">
        <v>9.3119999999999994</v>
      </c>
      <c r="F329" s="182"/>
      <c r="G329" s="183"/>
      <c r="M329" s="179" t="s">
        <v>313</v>
      </c>
      <c r="O329" s="170"/>
    </row>
    <row r="330" spans="1:15">
      <c r="A330" s="177"/>
      <c r="B330" s="180"/>
      <c r="C330" s="326" t="s">
        <v>310</v>
      </c>
      <c r="D330" s="327"/>
      <c r="E330" s="181">
        <v>1.52</v>
      </c>
      <c r="F330" s="182"/>
      <c r="G330" s="183"/>
      <c r="M330" s="179" t="s">
        <v>310</v>
      </c>
      <c r="O330" s="170"/>
    </row>
    <row r="331" spans="1:15">
      <c r="A331" s="177"/>
      <c r="B331" s="180"/>
      <c r="C331" s="326" t="s">
        <v>297</v>
      </c>
      <c r="D331" s="327"/>
      <c r="E331" s="181">
        <v>1.1519999999999999</v>
      </c>
      <c r="F331" s="182"/>
      <c r="G331" s="183"/>
      <c r="M331" s="179" t="s">
        <v>297</v>
      </c>
      <c r="O331" s="170"/>
    </row>
    <row r="332" spans="1:15">
      <c r="A332" s="177"/>
      <c r="B332" s="180"/>
      <c r="C332" s="326" t="s">
        <v>295</v>
      </c>
      <c r="D332" s="327"/>
      <c r="E332" s="181">
        <v>1.5880000000000001</v>
      </c>
      <c r="F332" s="182"/>
      <c r="G332" s="183"/>
      <c r="M332" s="179" t="s">
        <v>295</v>
      </c>
      <c r="O332" s="170"/>
    </row>
    <row r="333" spans="1:15">
      <c r="A333" s="177"/>
      <c r="B333" s="180"/>
      <c r="C333" s="326" t="s">
        <v>314</v>
      </c>
      <c r="D333" s="327"/>
      <c r="E333" s="181">
        <v>0.51</v>
      </c>
      <c r="F333" s="182"/>
      <c r="G333" s="183"/>
      <c r="M333" s="179" t="s">
        <v>314</v>
      </c>
      <c r="O333" s="170"/>
    </row>
    <row r="334" spans="1:15">
      <c r="A334" s="177"/>
      <c r="B334" s="180"/>
      <c r="C334" s="326" t="s">
        <v>315</v>
      </c>
      <c r="D334" s="327"/>
      <c r="E334" s="181">
        <v>3.8940000000000001</v>
      </c>
      <c r="F334" s="182"/>
      <c r="G334" s="183"/>
      <c r="M334" s="179" t="s">
        <v>315</v>
      </c>
      <c r="O334" s="170"/>
    </row>
    <row r="335" spans="1:15">
      <c r="A335" s="177"/>
      <c r="B335" s="180"/>
      <c r="C335" s="326" t="s">
        <v>316</v>
      </c>
      <c r="D335" s="327"/>
      <c r="E335" s="181">
        <v>0.52</v>
      </c>
      <c r="F335" s="182"/>
      <c r="G335" s="183"/>
      <c r="M335" s="179" t="s">
        <v>316</v>
      </c>
      <c r="O335" s="170"/>
    </row>
    <row r="336" spans="1:15">
      <c r="A336" s="177"/>
      <c r="B336" s="180"/>
      <c r="C336" s="326" t="s">
        <v>317</v>
      </c>
      <c r="D336" s="327"/>
      <c r="E336" s="181">
        <v>1.3859999999999999</v>
      </c>
      <c r="F336" s="182"/>
      <c r="G336" s="183"/>
      <c r="M336" s="179" t="s">
        <v>317</v>
      </c>
      <c r="O336" s="170"/>
    </row>
    <row r="337" spans="1:104">
      <c r="A337" s="177"/>
      <c r="B337" s="180"/>
      <c r="C337" s="326" t="s">
        <v>318</v>
      </c>
      <c r="D337" s="327"/>
      <c r="E337" s="181">
        <v>1.39</v>
      </c>
      <c r="F337" s="182"/>
      <c r="G337" s="183"/>
      <c r="M337" s="179" t="s">
        <v>318</v>
      </c>
      <c r="O337" s="170"/>
    </row>
    <row r="338" spans="1:104">
      <c r="A338" s="177"/>
      <c r="B338" s="180"/>
      <c r="C338" s="326" t="s">
        <v>319</v>
      </c>
      <c r="D338" s="327"/>
      <c r="E338" s="181">
        <v>1.302</v>
      </c>
      <c r="F338" s="182"/>
      <c r="G338" s="183"/>
      <c r="M338" s="179" t="s">
        <v>319</v>
      </c>
      <c r="O338" s="170"/>
    </row>
    <row r="339" spans="1:104">
      <c r="A339" s="177"/>
      <c r="B339" s="180"/>
      <c r="C339" s="326" t="s">
        <v>320</v>
      </c>
      <c r="D339" s="327"/>
      <c r="E339" s="181">
        <v>0.51600000000000001</v>
      </c>
      <c r="F339" s="182"/>
      <c r="G339" s="183"/>
      <c r="M339" s="179" t="s">
        <v>320</v>
      </c>
      <c r="O339" s="170"/>
    </row>
    <row r="340" spans="1:104">
      <c r="A340" s="177"/>
      <c r="B340" s="180"/>
      <c r="C340" s="326" t="s">
        <v>321</v>
      </c>
      <c r="D340" s="327"/>
      <c r="E340" s="181">
        <v>1.36</v>
      </c>
      <c r="F340" s="182"/>
      <c r="G340" s="183"/>
      <c r="M340" s="179" t="s">
        <v>321</v>
      </c>
      <c r="O340" s="170"/>
    </row>
    <row r="341" spans="1:104">
      <c r="A341" s="177"/>
      <c r="B341" s="180"/>
      <c r="C341" s="326" t="s">
        <v>322</v>
      </c>
      <c r="D341" s="327"/>
      <c r="E341" s="181">
        <v>3.9180000000000001</v>
      </c>
      <c r="F341" s="182"/>
      <c r="G341" s="183"/>
      <c r="M341" s="179" t="s">
        <v>322</v>
      </c>
      <c r="O341" s="170"/>
    </row>
    <row r="342" spans="1:104">
      <c r="A342" s="177"/>
      <c r="B342" s="180"/>
      <c r="C342" s="326" t="s">
        <v>306</v>
      </c>
      <c r="D342" s="327"/>
      <c r="E342" s="181">
        <v>9.3119999999999994</v>
      </c>
      <c r="F342" s="182"/>
      <c r="G342" s="183"/>
      <c r="M342" s="179" t="s">
        <v>306</v>
      </c>
      <c r="O342" s="170"/>
    </row>
    <row r="343" spans="1:104">
      <c r="A343" s="177"/>
      <c r="B343" s="180"/>
      <c r="C343" s="326" t="s">
        <v>307</v>
      </c>
      <c r="D343" s="327"/>
      <c r="E343" s="181">
        <v>10.384</v>
      </c>
      <c r="F343" s="182"/>
      <c r="G343" s="183"/>
      <c r="M343" s="179" t="s">
        <v>307</v>
      </c>
      <c r="O343" s="170"/>
    </row>
    <row r="344" spans="1:104">
      <c r="A344" s="177"/>
      <c r="B344" s="180"/>
      <c r="C344" s="326" t="s">
        <v>308</v>
      </c>
      <c r="D344" s="327"/>
      <c r="E344" s="181">
        <v>1.59</v>
      </c>
      <c r="F344" s="182"/>
      <c r="G344" s="183"/>
      <c r="M344" s="179" t="s">
        <v>308</v>
      </c>
      <c r="O344" s="170"/>
    </row>
    <row r="345" spans="1:104">
      <c r="A345" s="177"/>
      <c r="B345" s="180"/>
      <c r="C345" s="326" t="s">
        <v>297</v>
      </c>
      <c r="D345" s="327"/>
      <c r="E345" s="181">
        <v>1.1519999999999999</v>
      </c>
      <c r="F345" s="182"/>
      <c r="G345" s="183"/>
      <c r="M345" s="179" t="s">
        <v>297</v>
      </c>
      <c r="O345" s="170"/>
    </row>
    <row r="346" spans="1:104">
      <c r="A346" s="177"/>
      <c r="B346" s="180"/>
      <c r="C346" s="326" t="s">
        <v>310</v>
      </c>
      <c r="D346" s="327"/>
      <c r="E346" s="181">
        <v>1.52</v>
      </c>
      <c r="F346" s="182"/>
      <c r="G346" s="183"/>
      <c r="M346" s="179" t="s">
        <v>310</v>
      </c>
      <c r="O346" s="170"/>
    </row>
    <row r="347" spans="1:104">
      <c r="A347" s="177"/>
      <c r="B347" s="180"/>
      <c r="C347" s="326" t="s">
        <v>296</v>
      </c>
      <c r="D347" s="327"/>
      <c r="E347" s="181">
        <v>1.4319999999999999</v>
      </c>
      <c r="F347" s="182"/>
      <c r="G347" s="183"/>
      <c r="M347" s="179" t="s">
        <v>296</v>
      </c>
      <c r="O347" s="170"/>
    </row>
    <row r="348" spans="1:104">
      <c r="A348" s="177"/>
      <c r="B348" s="180"/>
      <c r="C348" s="326" t="s">
        <v>239</v>
      </c>
      <c r="D348" s="327"/>
      <c r="E348" s="181">
        <v>0</v>
      </c>
      <c r="F348" s="182"/>
      <c r="G348" s="183"/>
      <c r="M348" s="179" t="s">
        <v>239</v>
      </c>
      <c r="O348" s="170"/>
    </row>
    <row r="349" spans="1:104">
      <c r="A349" s="177"/>
      <c r="B349" s="180"/>
      <c r="C349" s="326" t="s">
        <v>323</v>
      </c>
      <c r="D349" s="327"/>
      <c r="E349" s="181">
        <v>4.1719999999999997</v>
      </c>
      <c r="F349" s="182"/>
      <c r="G349" s="183"/>
      <c r="M349" s="179" t="s">
        <v>323</v>
      </c>
      <c r="O349" s="170"/>
    </row>
    <row r="350" spans="1:104">
      <c r="A350" s="171">
        <v>36</v>
      </c>
      <c r="B350" s="172" t="s">
        <v>343</v>
      </c>
      <c r="C350" s="173" t="s">
        <v>344</v>
      </c>
      <c r="D350" s="174" t="s">
        <v>85</v>
      </c>
      <c r="E350" s="175">
        <v>198.57599999999999</v>
      </c>
      <c r="F350" s="175">
        <v>0</v>
      </c>
      <c r="G350" s="176">
        <f>E350*F350</f>
        <v>0</v>
      </c>
      <c r="O350" s="170">
        <v>2</v>
      </c>
      <c r="AA350" s="146">
        <v>1</v>
      </c>
      <c r="AB350" s="146">
        <v>1</v>
      </c>
      <c r="AC350" s="146">
        <v>1</v>
      </c>
      <c r="AZ350" s="146">
        <v>1</v>
      </c>
      <c r="BA350" s="146">
        <f>IF(AZ350=1,G350,0)</f>
        <v>0</v>
      </c>
      <c r="BB350" s="146">
        <f>IF(AZ350=2,G350,0)</f>
        <v>0</v>
      </c>
      <c r="BC350" s="146">
        <f>IF(AZ350=3,G350,0)</f>
        <v>0</v>
      </c>
      <c r="BD350" s="146">
        <f>IF(AZ350=4,G350,0)</f>
        <v>0</v>
      </c>
      <c r="BE350" s="146">
        <f>IF(AZ350=5,G350,0)</f>
        <v>0</v>
      </c>
      <c r="CA350" s="170">
        <v>1</v>
      </c>
      <c r="CB350" s="170">
        <v>1</v>
      </c>
      <c r="CZ350" s="146">
        <v>4.5929999999999999E-2</v>
      </c>
    </row>
    <row r="351" spans="1:104">
      <c r="A351" s="177"/>
      <c r="B351" s="180"/>
      <c r="C351" s="326" t="s">
        <v>345</v>
      </c>
      <c r="D351" s="327"/>
      <c r="E351" s="181">
        <v>0</v>
      </c>
      <c r="F351" s="182"/>
      <c r="G351" s="183"/>
      <c r="M351" s="179" t="s">
        <v>345</v>
      </c>
      <c r="O351" s="170"/>
    </row>
    <row r="352" spans="1:104">
      <c r="A352" s="177"/>
      <c r="B352" s="180"/>
      <c r="C352" s="326" t="s">
        <v>87</v>
      </c>
      <c r="D352" s="327"/>
      <c r="E352" s="181">
        <v>0</v>
      </c>
      <c r="F352" s="182"/>
      <c r="G352" s="183"/>
      <c r="M352" s="179" t="s">
        <v>87</v>
      </c>
      <c r="O352" s="170"/>
    </row>
    <row r="353" spans="1:104" ht="22.5">
      <c r="A353" s="177"/>
      <c r="B353" s="180"/>
      <c r="C353" s="326" t="s">
        <v>88</v>
      </c>
      <c r="D353" s="327"/>
      <c r="E353" s="181">
        <v>82.096000000000004</v>
      </c>
      <c r="F353" s="182"/>
      <c r="G353" s="183"/>
      <c r="M353" s="179" t="s">
        <v>88</v>
      </c>
      <c r="O353" s="170"/>
    </row>
    <row r="354" spans="1:104" ht="22.5">
      <c r="A354" s="177"/>
      <c r="B354" s="180"/>
      <c r="C354" s="326" t="s">
        <v>89</v>
      </c>
      <c r="D354" s="327"/>
      <c r="E354" s="181">
        <v>88.975999999999999</v>
      </c>
      <c r="F354" s="182"/>
      <c r="G354" s="183"/>
      <c r="M354" s="179" t="s">
        <v>89</v>
      </c>
      <c r="O354" s="170"/>
    </row>
    <row r="355" spans="1:104">
      <c r="A355" s="177"/>
      <c r="B355" s="180"/>
      <c r="C355" s="326" t="s">
        <v>90</v>
      </c>
      <c r="D355" s="327"/>
      <c r="E355" s="181">
        <v>27.504000000000001</v>
      </c>
      <c r="F355" s="182"/>
      <c r="G355" s="183"/>
      <c r="M355" s="179" t="s">
        <v>90</v>
      </c>
      <c r="O355" s="170"/>
    </row>
    <row r="356" spans="1:104">
      <c r="A356" s="171">
        <v>37</v>
      </c>
      <c r="B356" s="172" t="s">
        <v>346</v>
      </c>
      <c r="C356" s="173" t="s">
        <v>347</v>
      </c>
      <c r="D356" s="174" t="s">
        <v>85</v>
      </c>
      <c r="E356" s="175">
        <v>1066.5177000000001</v>
      </c>
      <c r="F356" s="175">
        <v>0</v>
      </c>
      <c r="G356" s="176">
        <f>E356*F356</f>
        <v>0</v>
      </c>
      <c r="O356" s="170">
        <v>2</v>
      </c>
      <c r="AA356" s="146">
        <v>1</v>
      </c>
      <c r="AB356" s="146">
        <v>1</v>
      </c>
      <c r="AC356" s="146">
        <v>1</v>
      </c>
      <c r="AZ356" s="146">
        <v>1</v>
      </c>
      <c r="BA356" s="146">
        <f>IF(AZ356=1,G356,0)</f>
        <v>0</v>
      </c>
      <c r="BB356" s="146">
        <f>IF(AZ356=2,G356,0)</f>
        <v>0</v>
      </c>
      <c r="BC356" s="146">
        <f>IF(AZ356=3,G356,0)</f>
        <v>0</v>
      </c>
      <c r="BD356" s="146">
        <f>IF(AZ356=4,G356,0)</f>
        <v>0</v>
      </c>
      <c r="BE356" s="146">
        <f>IF(AZ356=5,G356,0)</f>
        <v>0</v>
      </c>
      <c r="CA356" s="170">
        <v>1</v>
      </c>
      <c r="CB356" s="170">
        <v>1</v>
      </c>
      <c r="CZ356" s="146">
        <v>2.001E-2</v>
      </c>
    </row>
    <row r="357" spans="1:104">
      <c r="A357" s="177"/>
      <c r="B357" s="180"/>
      <c r="C357" s="326" t="s">
        <v>211</v>
      </c>
      <c r="D357" s="327"/>
      <c r="E357" s="181">
        <v>0</v>
      </c>
      <c r="F357" s="182"/>
      <c r="G357" s="183"/>
      <c r="M357" s="179" t="s">
        <v>211</v>
      </c>
      <c r="O357" s="170"/>
    </row>
    <row r="358" spans="1:104">
      <c r="A358" s="177"/>
      <c r="B358" s="180"/>
      <c r="C358" s="326" t="s">
        <v>250</v>
      </c>
      <c r="D358" s="327"/>
      <c r="E358" s="181">
        <v>109.76</v>
      </c>
      <c r="F358" s="182"/>
      <c r="G358" s="183"/>
      <c r="M358" s="179" t="s">
        <v>250</v>
      </c>
      <c r="O358" s="170"/>
    </row>
    <row r="359" spans="1:104">
      <c r="A359" s="177"/>
      <c r="B359" s="180"/>
      <c r="C359" s="326" t="s">
        <v>251</v>
      </c>
      <c r="D359" s="327"/>
      <c r="E359" s="181">
        <v>276.524</v>
      </c>
      <c r="F359" s="182"/>
      <c r="G359" s="183"/>
      <c r="M359" s="179" t="s">
        <v>251</v>
      </c>
      <c r="O359" s="170"/>
    </row>
    <row r="360" spans="1:104">
      <c r="A360" s="177"/>
      <c r="B360" s="180"/>
      <c r="C360" s="326" t="s">
        <v>252</v>
      </c>
      <c r="D360" s="327"/>
      <c r="E360" s="181">
        <v>49.7</v>
      </c>
      <c r="F360" s="182"/>
      <c r="G360" s="183"/>
      <c r="M360" s="179" t="s">
        <v>252</v>
      </c>
      <c r="O360" s="170"/>
    </row>
    <row r="361" spans="1:104">
      <c r="A361" s="177"/>
      <c r="B361" s="180"/>
      <c r="C361" s="326" t="s">
        <v>253</v>
      </c>
      <c r="D361" s="327"/>
      <c r="E361" s="181">
        <v>6.03</v>
      </c>
      <c r="F361" s="182"/>
      <c r="G361" s="183"/>
      <c r="M361" s="179" t="s">
        <v>253</v>
      </c>
      <c r="O361" s="170"/>
    </row>
    <row r="362" spans="1:104">
      <c r="A362" s="177"/>
      <c r="B362" s="180"/>
      <c r="C362" s="326" t="s">
        <v>254</v>
      </c>
      <c r="D362" s="327"/>
      <c r="E362" s="181">
        <v>60.04</v>
      </c>
      <c r="F362" s="182"/>
      <c r="G362" s="183"/>
      <c r="M362" s="179" t="s">
        <v>254</v>
      </c>
      <c r="O362" s="170"/>
    </row>
    <row r="363" spans="1:104">
      <c r="A363" s="177"/>
      <c r="B363" s="180"/>
      <c r="C363" s="326" t="s">
        <v>255</v>
      </c>
      <c r="D363" s="327"/>
      <c r="E363" s="181">
        <v>183.54</v>
      </c>
      <c r="F363" s="182"/>
      <c r="G363" s="183"/>
      <c r="M363" s="179" t="s">
        <v>255</v>
      </c>
      <c r="O363" s="170"/>
    </row>
    <row r="364" spans="1:104">
      <c r="A364" s="177"/>
      <c r="B364" s="180"/>
      <c r="C364" s="326" t="s">
        <v>256</v>
      </c>
      <c r="D364" s="327"/>
      <c r="E364" s="181">
        <v>-6.9</v>
      </c>
      <c r="F364" s="182"/>
      <c r="G364" s="183"/>
      <c r="M364" s="179" t="s">
        <v>256</v>
      </c>
      <c r="O364" s="170"/>
    </row>
    <row r="365" spans="1:104">
      <c r="A365" s="177"/>
      <c r="B365" s="180"/>
      <c r="C365" s="326" t="s">
        <v>257</v>
      </c>
      <c r="D365" s="327"/>
      <c r="E365" s="181">
        <v>-5.3940000000000001</v>
      </c>
      <c r="F365" s="182"/>
      <c r="G365" s="183"/>
      <c r="M365" s="179" t="s">
        <v>257</v>
      </c>
      <c r="O365" s="170"/>
    </row>
    <row r="366" spans="1:104">
      <c r="A366" s="177"/>
      <c r="B366" s="180"/>
      <c r="C366" s="326" t="s">
        <v>258</v>
      </c>
      <c r="D366" s="327"/>
      <c r="E366" s="181">
        <v>-3.48</v>
      </c>
      <c r="F366" s="182"/>
      <c r="G366" s="183"/>
      <c r="M366" s="179" t="s">
        <v>258</v>
      </c>
      <c r="O366" s="170"/>
    </row>
    <row r="367" spans="1:104">
      <c r="A367" s="177"/>
      <c r="B367" s="180"/>
      <c r="C367" s="326" t="s">
        <v>259</v>
      </c>
      <c r="D367" s="327"/>
      <c r="E367" s="181">
        <v>-2.7360000000000002</v>
      </c>
      <c r="F367" s="182"/>
      <c r="G367" s="183"/>
      <c r="M367" s="179" t="s">
        <v>259</v>
      </c>
      <c r="O367" s="170"/>
    </row>
    <row r="368" spans="1:104">
      <c r="A368" s="177"/>
      <c r="B368" s="180"/>
      <c r="C368" s="326" t="s">
        <v>260</v>
      </c>
      <c r="D368" s="327"/>
      <c r="E368" s="181">
        <v>-14.016</v>
      </c>
      <c r="F368" s="182"/>
      <c r="G368" s="183"/>
      <c r="M368" s="179" t="s">
        <v>260</v>
      </c>
      <c r="O368" s="170"/>
    </row>
    <row r="369" spans="1:15">
      <c r="A369" s="177"/>
      <c r="B369" s="180"/>
      <c r="C369" s="326" t="s">
        <v>261</v>
      </c>
      <c r="D369" s="327"/>
      <c r="E369" s="181">
        <v>-24.322500000000002</v>
      </c>
      <c r="F369" s="182"/>
      <c r="G369" s="183"/>
      <c r="M369" s="179" t="s">
        <v>261</v>
      </c>
      <c r="O369" s="170"/>
    </row>
    <row r="370" spans="1:15">
      <c r="A370" s="177"/>
      <c r="B370" s="180"/>
      <c r="C370" s="326" t="s">
        <v>262</v>
      </c>
      <c r="D370" s="327"/>
      <c r="E370" s="181">
        <v>-6.58</v>
      </c>
      <c r="F370" s="182"/>
      <c r="G370" s="183"/>
      <c r="M370" s="179" t="s">
        <v>262</v>
      </c>
      <c r="O370" s="170"/>
    </row>
    <row r="371" spans="1:15">
      <c r="A371" s="177"/>
      <c r="B371" s="180"/>
      <c r="C371" s="326" t="s">
        <v>263</v>
      </c>
      <c r="D371" s="327"/>
      <c r="E371" s="181">
        <v>-2.5024999999999999</v>
      </c>
      <c r="F371" s="182"/>
      <c r="G371" s="183"/>
      <c r="M371" s="179" t="s">
        <v>263</v>
      </c>
      <c r="O371" s="170"/>
    </row>
    <row r="372" spans="1:15">
      <c r="A372" s="177"/>
      <c r="B372" s="180"/>
      <c r="C372" s="326" t="s">
        <v>264</v>
      </c>
      <c r="D372" s="327"/>
      <c r="E372" s="181">
        <v>-1.9530000000000001</v>
      </c>
      <c r="F372" s="182"/>
      <c r="G372" s="183"/>
      <c r="M372" s="179" t="s">
        <v>264</v>
      </c>
      <c r="O372" s="170"/>
    </row>
    <row r="373" spans="1:15">
      <c r="A373" s="177"/>
      <c r="B373" s="180"/>
      <c r="C373" s="326" t="s">
        <v>265</v>
      </c>
      <c r="D373" s="327"/>
      <c r="E373" s="181">
        <v>-15.0672</v>
      </c>
      <c r="F373" s="182"/>
      <c r="G373" s="183"/>
      <c r="M373" s="179" t="s">
        <v>265</v>
      </c>
      <c r="O373" s="170"/>
    </row>
    <row r="374" spans="1:15">
      <c r="A374" s="177"/>
      <c r="B374" s="180"/>
      <c r="C374" s="326" t="s">
        <v>266</v>
      </c>
      <c r="D374" s="327"/>
      <c r="E374" s="181">
        <v>-2.629</v>
      </c>
      <c r="F374" s="182"/>
      <c r="G374" s="183"/>
      <c r="M374" s="179" t="s">
        <v>266</v>
      </c>
      <c r="O374" s="170"/>
    </row>
    <row r="375" spans="1:15">
      <c r="A375" s="177"/>
      <c r="B375" s="180"/>
      <c r="C375" s="326" t="s">
        <v>267</v>
      </c>
      <c r="D375" s="327"/>
      <c r="E375" s="181">
        <v>-29.469000000000001</v>
      </c>
      <c r="F375" s="182"/>
      <c r="G375" s="183"/>
      <c r="M375" s="179" t="s">
        <v>267</v>
      </c>
      <c r="O375" s="170"/>
    </row>
    <row r="376" spans="1:15">
      <c r="A376" s="177"/>
      <c r="B376" s="180"/>
      <c r="C376" s="326" t="s">
        <v>153</v>
      </c>
      <c r="D376" s="327"/>
      <c r="E376" s="181">
        <v>0</v>
      </c>
      <c r="F376" s="182"/>
      <c r="G376" s="183"/>
      <c r="M376" s="179">
        <v>0</v>
      </c>
      <c r="O376" s="170"/>
    </row>
    <row r="377" spans="1:15">
      <c r="A377" s="177"/>
      <c r="B377" s="180"/>
      <c r="C377" s="326" t="s">
        <v>268</v>
      </c>
      <c r="D377" s="327"/>
      <c r="E377" s="181">
        <v>-16.819199999999999</v>
      </c>
      <c r="F377" s="182"/>
      <c r="G377" s="183"/>
      <c r="M377" s="179" t="s">
        <v>268</v>
      </c>
      <c r="O377" s="170"/>
    </row>
    <row r="378" spans="1:15">
      <c r="A378" s="177"/>
      <c r="B378" s="180"/>
      <c r="C378" s="326" t="s">
        <v>269</v>
      </c>
      <c r="D378" s="327"/>
      <c r="E378" s="181">
        <v>-38.915999999999997</v>
      </c>
      <c r="F378" s="182"/>
      <c r="G378" s="183"/>
      <c r="M378" s="179" t="s">
        <v>269</v>
      </c>
      <c r="O378" s="170"/>
    </row>
    <row r="379" spans="1:15">
      <c r="A379" s="177"/>
      <c r="B379" s="180"/>
      <c r="C379" s="326" t="s">
        <v>262</v>
      </c>
      <c r="D379" s="327"/>
      <c r="E379" s="181">
        <v>-6.58</v>
      </c>
      <c r="F379" s="182"/>
      <c r="G379" s="183"/>
      <c r="M379" s="179" t="s">
        <v>262</v>
      </c>
      <c r="O379" s="170"/>
    </row>
    <row r="380" spans="1:15">
      <c r="A380" s="177"/>
      <c r="B380" s="180"/>
      <c r="C380" s="326" t="s">
        <v>262</v>
      </c>
      <c r="D380" s="327"/>
      <c r="E380" s="181">
        <v>-6.58</v>
      </c>
      <c r="F380" s="182"/>
      <c r="G380" s="183"/>
      <c r="M380" s="179" t="s">
        <v>262</v>
      </c>
      <c r="O380" s="170"/>
    </row>
    <row r="381" spans="1:15">
      <c r="A381" s="177"/>
      <c r="B381" s="180"/>
      <c r="C381" s="326" t="s">
        <v>258</v>
      </c>
      <c r="D381" s="327"/>
      <c r="E381" s="181">
        <v>-3.48</v>
      </c>
      <c r="F381" s="182"/>
      <c r="G381" s="183"/>
      <c r="M381" s="179" t="s">
        <v>258</v>
      </c>
      <c r="O381" s="170"/>
    </row>
    <row r="382" spans="1:15">
      <c r="A382" s="177"/>
      <c r="B382" s="180"/>
      <c r="C382" s="326" t="s">
        <v>270</v>
      </c>
      <c r="D382" s="327"/>
      <c r="E382" s="181">
        <v>-4.0019999999999998</v>
      </c>
      <c r="F382" s="182"/>
      <c r="G382" s="183"/>
      <c r="M382" s="179" t="s">
        <v>270</v>
      </c>
      <c r="O382" s="170"/>
    </row>
    <row r="383" spans="1:15">
      <c r="A383" s="177"/>
      <c r="B383" s="180"/>
      <c r="C383" s="326" t="s">
        <v>271</v>
      </c>
      <c r="D383" s="327"/>
      <c r="E383" s="181">
        <v>-6.9</v>
      </c>
      <c r="F383" s="182"/>
      <c r="G383" s="183"/>
      <c r="M383" s="179" t="s">
        <v>271</v>
      </c>
      <c r="O383" s="170"/>
    </row>
    <row r="384" spans="1:15">
      <c r="A384" s="177"/>
      <c r="B384" s="180"/>
      <c r="C384" s="326" t="s">
        <v>259</v>
      </c>
      <c r="D384" s="327"/>
      <c r="E384" s="181">
        <v>-2.7360000000000002</v>
      </c>
      <c r="F384" s="182"/>
      <c r="G384" s="183"/>
      <c r="M384" s="179" t="s">
        <v>259</v>
      </c>
      <c r="O384" s="170"/>
    </row>
    <row r="385" spans="1:15">
      <c r="A385" s="177"/>
      <c r="B385" s="180"/>
      <c r="C385" s="326" t="s">
        <v>153</v>
      </c>
      <c r="D385" s="327"/>
      <c r="E385" s="181">
        <v>0</v>
      </c>
      <c r="F385" s="182"/>
      <c r="G385" s="183"/>
      <c r="M385" s="179">
        <v>0</v>
      </c>
      <c r="O385" s="170"/>
    </row>
    <row r="386" spans="1:15">
      <c r="A386" s="177"/>
      <c r="B386" s="180"/>
      <c r="C386" s="326" t="s">
        <v>272</v>
      </c>
      <c r="D386" s="327"/>
      <c r="E386" s="181">
        <v>129.363</v>
      </c>
      <c r="F386" s="182"/>
      <c r="G386" s="183"/>
      <c r="M386" s="179" t="s">
        <v>272</v>
      </c>
      <c r="O386" s="170"/>
    </row>
    <row r="387" spans="1:15">
      <c r="A387" s="177"/>
      <c r="B387" s="180"/>
      <c r="C387" s="326" t="s">
        <v>273</v>
      </c>
      <c r="D387" s="327"/>
      <c r="E387" s="181">
        <v>297.25599999999997</v>
      </c>
      <c r="F387" s="182"/>
      <c r="G387" s="183"/>
      <c r="M387" s="179" t="s">
        <v>273</v>
      </c>
      <c r="O387" s="170"/>
    </row>
    <row r="388" spans="1:15">
      <c r="A388" s="177"/>
      <c r="B388" s="180"/>
      <c r="C388" s="326" t="s">
        <v>274</v>
      </c>
      <c r="D388" s="327"/>
      <c r="E388" s="181">
        <v>6.0720000000000001</v>
      </c>
      <c r="F388" s="182"/>
      <c r="G388" s="183"/>
      <c r="M388" s="179" t="s">
        <v>274</v>
      </c>
      <c r="O388" s="170"/>
    </row>
    <row r="389" spans="1:15">
      <c r="A389" s="177"/>
      <c r="B389" s="180"/>
      <c r="C389" s="326" t="s">
        <v>275</v>
      </c>
      <c r="D389" s="327"/>
      <c r="E389" s="181">
        <v>41.256</v>
      </c>
      <c r="F389" s="182"/>
      <c r="G389" s="183"/>
      <c r="M389" s="179" t="s">
        <v>275</v>
      </c>
      <c r="O389" s="170"/>
    </row>
    <row r="390" spans="1:15">
      <c r="A390" s="177"/>
      <c r="B390" s="180"/>
      <c r="C390" s="326" t="s">
        <v>276</v>
      </c>
      <c r="D390" s="327"/>
      <c r="E390" s="181">
        <v>190.38</v>
      </c>
      <c r="F390" s="182"/>
      <c r="G390" s="183"/>
      <c r="M390" s="179" t="s">
        <v>276</v>
      </c>
      <c r="O390" s="170"/>
    </row>
    <row r="391" spans="1:15">
      <c r="A391" s="177"/>
      <c r="B391" s="180"/>
      <c r="C391" s="326" t="s">
        <v>277</v>
      </c>
      <c r="D391" s="327"/>
      <c r="E391" s="181">
        <v>4.1280000000000001</v>
      </c>
      <c r="F391" s="182"/>
      <c r="G391" s="183"/>
      <c r="M391" s="179" t="s">
        <v>277</v>
      </c>
      <c r="O391" s="170"/>
    </row>
    <row r="392" spans="1:15">
      <c r="A392" s="177"/>
      <c r="B392" s="180"/>
      <c r="C392" s="326" t="s">
        <v>278</v>
      </c>
      <c r="D392" s="327"/>
      <c r="E392" s="181">
        <v>-24.322500000000002</v>
      </c>
      <c r="F392" s="182"/>
      <c r="G392" s="183"/>
      <c r="M392" s="179" t="s">
        <v>278</v>
      </c>
      <c r="O392" s="170"/>
    </row>
    <row r="393" spans="1:15">
      <c r="A393" s="177"/>
      <c r="B393" s="180"/>
      <c r="C393" s="326" t="s">
        <v>262</v>
      </c>
      <c r="D393" s="327"/>
      <c r="E393" s="181">
        <v>-6.58</v>
      </c>
      <c r="F393" s="182"/>
      <c r="G393" s="183"/>
      <c r="M393" s="179" t="s">
        <v>262</v>
      </c>
      <c r="O393" s="170"/>
    </row>
    <row r="394" spans="1:15">
      <c r="A394" s="177"/>
      <c r="B394" s="180"/>
      <c r="C394" s="326" t="s">
        <v>279</v>
      </c>
      <c r="D394" s="327"/>
      <c r="E394" s="181">
        <v>-16.819199999999999</v>
      </c>
      <c r="F394" s="182"/>
      <c r="G394" s="183"/>
      <c r="M394" s="179" t="s">
        <v>279</v>
      </c>
      <c r="O394" s="170"/>
    </row>
    <row r="395" spans="1:15">
      <c r="A395" s="177"/>
      <c r="B395" s="180"/>
      <c r="C395" s="326" t="s">
        <v>271</v>
      </c>
      <c r="D395" s="327"/>
      <c r="E395" s="181">
        <v>-6.9</v>
      </c>
      <c r="F395" s="182"/>
      <c r="G395" s="183"/>
      <c r="M395" s="179" t="s">
        <v>271</v>
      </c>
      <c r="O395" s="170"/>
    </row>
    <row r="396" spans="1:15">
      <c r="A396" s="177"/>
      <c r="B396" s="180"/>
      <c r="C396" s="326" t="s">
        <v>259</v>
      </c>
      <c r="D396" s="327"/>
      <c r="E396" s="181">
        <v>-2.7360000000000002</v>
      </c>
      <c r="F396" s="182"/>
      <c r="G396" s="183"/>
      <c r="M396" s="179" t="s">
        <v>259</v>
      </c>
      <c r="O396" s="170"/>
    </row>
    <row r="397" spans="1:15">
      <c r="A397" s="177"/>
      <c r="B397" s="180"/>
      <c r="C397" s="326" t="s">
        <v>257</v>
      </c>
      <c r="D397" s="327"/>
      <c r="E397" s="181">
        <v>-5.3940000000000001</v>
      </c>
      <c r="F397" s="182"/>
      <c r="G397" s="183"/>
      <c r="M397" s="179" t="s">
        <v>257</v>
      </c>
      <c r="O397" s="170"/>
    </row>
    <row r="398" spans="1:15">
      <c r="A398" s="177"/>
      <c r="B398" s="180"/>
      <c r="C398" s="326" t="s">
        <v>280</v>
      </c>
      <c r="D398" s="327"/>
      <c r="E398" s="181">
        <v>-0.72250000000000003</v>
      </c>
      <c r="F398" s="182"/>
      <c r="G398" s="183"/>
      <c r="M398" s="179" t="s">
        <v>280</v>
      </c>
      <c r="O398" s="170"/>
    </row>
    <row r="399" spans="1:15">
      <c r="A399" s="177"/>
      <c r="B399" s="180"/>
      <c r="C399" s="326" t="s">
        <v>281</v>
      </c>
      <c r="D399" s="327"/>
      <c r="E399" s="181">
        <v>-14.646599999999999</v>
      </c>
      <c r="F399" s="182"/>
      <c r="G399" s="183"/>
      <c r="M399" s="179" t="s">
        <v>281</v>
      </c>
      <c r="O399" s="170"/>
    </row>
    <row r="400" spans="1:15">
      <c r="A400" s="177"/>
      <c r="B400" s="180"/>
      <c r="C400" s="326" t="s">
        <v>282</v>
      </c>
      <c r="D400" s="327"/>
      <c r="E400" s="181">
        <v>-0.76500000000000001</v>
      </c>
      <c r="F400" s="182"/>
      <c r="G400" s="183"/>
      <c r="M400" s="179" t="s">
        <v>282</v>
      </c>
      <c r="O400" s="170"/>
    </row>
    <row r="401" spans="1:104">
      <c r="A401" s="177"/>
      <c r="B401" s="180"/>
      <c r="C401" s="326" t="s">
        <v>283</v>
      </c>
      <c r="D401" s="327"/>
      <c r="E401" s="181">
        <v>-2.6360999999999999</v>
      </c>
      <c r="F401" s="182"/>
      <c r="G401" s="183"/>
      <c r="M401" s="179" t="s">
        <v>283</v>
      </c>
      <c r="O401" s="170"/>
    </row>
    <row r="402" spans="1:104">
      <c r="A402" s="177"/>
      <c r="B402" s="180"/>
      <c r="C402" s="326" t="s">
        <v>284</v>
      </c>
      <c r="D402" s="327"/>
      <c r="E402" s="181">
        <v>-2.5924999999999998</v>
      </c>
      <c r="F402" s="182"/>
      <c r="G402" s="183"/>
      <c r="M402" s="179" t="s">
        <v>284</v>
      </c>
      <c r="O402" s="170"/>
    </row>
    <row r="403" spans="1:104">
      <c r="A403" s="177"/>
      <c r="B403" s="180"/>
      <c r="C403" s="326" t="s">
        <v>285</v>
      </c>
      <c r="D403" s="327"/>
      <c r="E403" s="181">
        <v>-4.9058999999999999</v>
      </c>
      <c r="F403" s="182"/>
      <c r="G403" s="183"/>
      <c r="M403" s="179" t="s">
        <v>285</v>
      </c>
      <c r="O403" s="170"/>
    </row>
    <row r="404" spans="1:104">
      <c r="A404" s="177"/>
      <c r="B404" s="180"/>
      <c r="C404" s="326" t="s">
        <v>286</v>
      </c>
      <c r="D404" s="327"/>
      <c r="E404" s="181">
        <v>-0.748</v>
      </c>
      <c r="F404" s="182"/>
      <c r="G404" s="183"/>
      <c r="M404" s="179" t="s">
        <v>286</v>
      </c>
      <c r="O404" s="170"/>
    </row>
    <row r="405" spans="1:104">
      <c r="A405" s="177"/>
      <c r="B405" s="180"/>
      <c r="C405" s="326" t="s">
        <v>287</v>
      </c>
      <c r="D405" s="327"/>
      <c r="E405" s="181">
        <v>-2.6048</v>
      </c>
      <c r="F405" s="182"/>
      <c r="G405" s="183"/>
      <c r="M405" s="179" t="s">
        <v>287</v>
      </c>
      <c r="O405" s="170"/>
    </row>
    <row r="406" spans="1:104">
      <c r="A406" s="177"/>
      <c r="B406" s="180"/>
      <c r="C406" s="326" t="s">
        <v>288</v>
      </c>
      <c r="D406" s="327"/>
      <c r="E406" s="181">
        <v>-14.7888</v>
      </c>
      <c r="F406" s="182"/>
      <c r="G406" s="183"/>
      <c r="M406" s="179" t="s">
        <v>288</v>
      </c>
      <c r="O406" s="170"/>
    </row>
    <row r="407" spans="1:104">
      <c r="A407" s="177"/>
      <c r="B407" s="180"/>
      <c r="C407" s="326" t="s">
        <v>268</v>
      </c>
      <c r="D407" s="327"/>
      <c r="E407" s="181">
        <v>-16.819199999999999</v>
      </c>
      <c r="F407" s="182"/>
      <c r="G407" s="183"/>
      <c r="M407" s="179" t="s">
        <v>268</v>
      </c>
      <c r="O407" s="170"/>
    </row>
    <row r="408" spans="1:104">
      <c r="A408" s="177"/>
      <c r="B408" s="180"/>
      <c r="C408" s="326" t="s">
        <v>269</v>
      </c>
      <c r="D408" s="327"/>
      <c r="E408" s="181">
        <v>-38.915999999999997</v>
      </c>
      <c r="F408" s="182"/>
      <c r="G408" s="183"/>
      <c r="M408" s="179" t="s">
        <v>269</v>
      </c>
      <c r="O408" s="170"/>
    </row>
    <row r="409" spans="1:104">
      <c r="A409" s="177"/>
      <c r="B409" s="180"/>
      <c r="C409" s="326" t="s">
        <v>262</v>
      </c>
      <c r="D409" s="327"/>
      <c r="E409" s="181">
        <v>-6.58</v>
      </c>
      <c r="F409" s="182"/>
      <c r="G409" s="183"/>
      <c r="M409" s="179" t="s">
        <v>262</v>
      </c>
      <c r="O409" s="170"/>
    </row>
    <row r="410" spans="1:104">
      <c r="A410" s="177"/>
      <c r="B410" s="180"/>
      <c r="C410" s="326" t="s">
        <v>259</v>
      </c>
      <c r="D410" s="327"/>
      <c r="E410" s="181">
        <v>-2.7360000000000002</v>
      </c>
      <c r="F410" s="182"/>
      <c r="G410" s="183"/>
      <c r="M410" s="179" t="s">
        <v>259</v>
      </c>
      <c r="O410" s="170"/>
    </row>
    <row r="411" spans="1:104">
      <c r="A411" s="177"/>
      <c r="B411" s="180"/>
      <c r="C411" s="326" t="s">
        <v>271</v>
      </c>
      <c r="D411" s="327"/>
      <c r="E411" s="181">
        <v>-6.9</v>
      </c>
      <c r="F411" s="182"/>
      <c r="G411" s="183"/>
      <c r="M411" s="179" t="s">
        <v>271</v>
      </c>
      <c r="O411" s="170"/>
    </row>
    <row r="412" spans="1:104">
      <c r="A412" s="177"/>
      <c r="B412" s="180"/>
      <c r="C412" s="326" t="s">
        <v>258</v>
      </c>
      <c r="D412" s="327"/>
      <c r="E412" s="181">
        <v>-3.48</v>
      </c>
      <c r="F412" s="182"/>
      <c r="G412" s="183"/>
      <c r="M412" s="179" t="s">
        <v>258</v>
      </c>
      <c r="O412" s="170"/>
    </row>
    <row r="413" spans="1:104">
      <c r="A413" s="177"/>
      <c r="B413" s="180"/>
      <c r="C413" s="326" t="s">
        <v>289</v>
      </c>
      <c r="D413" s="327"/>
      <c r="E413" s="181">
        <v>123.1224</v>
      </c>
      <c r="F413" s="182"/>
      <c r="G413" s="183"/>
      <c r="M413" s="179" t="s">
        <v>289</v>
      </c>
      <c r="O413" s="170"/>
    </row>
    <row r="414" spans="1:104">
      <c r="A414" s="177"/>
      <c r="B414" s="180"/>
      <c r="C414" s="326" t="s">
        <v>290</v>
      </c>
      <c r="D414" s="327"/>
      <c r="E414" s="181">
        <v>-26.998200000000001</v>
      </c>
      <c r="F414" s="182"/>
      <c r="G414" s="183"/>
      <c r="M414" s="179" t="s">
        <v>290</v>
      </c>
      <c r="O414" s="170"/>
    </row>
    <row r="415" spans="1:104">
      <c r="A415" s="171">
        <v>38</v>
      </c>
      <c r="B415" s="172" t="s">
        <v>348</v>
      </c>
      <c r="C415" s="173" t="s">
        <v>349</v>
      </c>
      <c r="D415" s="174" t="s">
        <v>85</v>
      </c>
      <c r="E415" s="175">
        <v>1066.5177000000001</v>
      </c>
      <c r="F415" s="175">
        <v>0</v>
      </c>
      <c r="G415" s="176">
        <f>E415*F415</f>
        <v>0</v>
      </c>
      <c r="O415" s="170">
        <v>2</v>
      </c>
      <c r="AA415" s="146">
        <v>1</v>
      </c>
      <c r="AB415" s="146">
        <v>1</v>
      </c>
      <c r="AC415" s="146">
        <v>1</v>
      </c>
      <c r="AZ415" s="146">
        <v>1</v>
      </c>
      <c r="BA415" s="146">
        <f>IF(AZ415=1,G415,0)</f>
        <v>0</v>
      </c>
      <c r="BB415" s="146">
        <f>IF(AZ415=2,G415,0)</f>
        <v>0</v>
      </c>
      <c r="BC415" s="146">
        <f>IF(AZ415=3,G415,0)</f>
        <v>0</v>
      </c>
      <c r="BD415" s="146">
        <f>IF(AZ415=4,G415,0)</f>
        <v>0</v>
      </c>
      <c r="BE415" s="146">
        <f>IF(AZ415=5,G415,0)</f>
        <v>0</v>
      </c>
      <c r="CA415" s="170">
        <v>1</v>
      </c>
      <c r="CB415" s="170">
        <v>1</v>
      </c>
      <c r="CZ415" s="146">
        <v>2.0570000000000001E-2</v>
      </c>
    </row>
    <row r="416" spans="1:104">
      <c r="A416" s="177"/>
      <c r="B416" s="180"/>
      <c r="C416" s="326" t="s">
        <v>211</v>
      </c>
      <c r="D416" s="327"/>
      <c r="E416" s="181">
        <v>0</v>
      </c>
      <c r="F416" s="182"/>
      <c r="G416" s="183"/>
      <c r="M416" s="179" t="s">
        <v>211</v>
      </c>
      <c r="O416" s="170"/>
    </row>
    <row r="417" spans="1:15">
      <c r="A417" s="177"/>
      <c r="B417" s="180"/>
      <c r="C417" s="326" t="s">
        <v>250</v>
      </c>
      <c r="D417" s="327"/>
      <c r="E417" s="181">
        <v>109.76</v>
      </c>
      <c r="F417" s="182"/>
      <c r="G417" s="183"/>
      <c r="M417" s="179" t="s">
        <v>250</v>
      </c>
      <c r="O417" s="170"/>
    </row>
    <row r="418" spans="1:15">
      <c r="A418" s="177"/>
      <c r="B418" s="180"/>
      <c r="C418" s="326" t="s">
        <v>251</v>
      </c>
      <c r="D418" s="327"/>
      <c r="E418" s="181">
        <v>276.524</v>
      </c>
      <c r="F418" s="182"/>
      <c r="G418" s="183"/>
      <c r="M418" s="179" t="s">
        <v>251</v>
      </c>
      <c r="O418" s="170"/>
    </row>
    <row r="419" spans="1:15">
      <c r="A419" s="177"/>
      <c r="B419" s="180"/>
      <c r="C419" s="326" t="s">
        <v>252</v>
      </c>
      <c r="D419" s="327"/>
      <c r="E419" s="181">
        <v>49.7</v>
      </c>
      <c r="F419" s="182"/>
      <c r="G419" s="183"/>
      <c r="M419" s="179" t="s">
        <v>252</v>
      </c>
      <c r="O419" s="170"/>
    </row>
    <row r="420" spans="1:15">
      <c r="A420" s="177"/>
      <c r="B420" s="180"/>
      <c r="C420" s="326" t="s">
        <v>253</v>
      </c>
      <c r="D420" s="327"/>
      <c r="E420" s="181">
        <v>6.03</v>
      </c>
      <c r="F420" s="182"/>
      <c r="G420" s="183"/>
      <c r="M420" s="179" t="s">
        <v>253</v>
      </c>
      <c r="O420" s="170"/>
    </row>
    <row r="421" spans="1:15">
      <c r="A421" s="177"/>
      <c r="B421" s="180"/>
      <c r="C421" s="326" t="s">
        <v>254</v>
      </c>
      <c r="D421" s="327"/>
      <c r="E421" s="181">
        <v>60.04</v>
      </c>
      <c r="F421" s="182"/>
      <c r="G421" s="183"/>
      <c r="M421" s="179" t="s">
        <v>254</v>
      </c>
      <c r="O421" s="170"/>
    </row>
    <row r="422" spans="1:15">
      <c r="A422" s="177"/>
      <c r="B422" s="180"/>
      <c r="C422" s="326" t="s">
        <v>255</v>
      </c>
      <c r="D422" s="327"/>
      <c r="E422" s="181">
        <v>183.54</v>
      </c>
      <c r="F422" s="182"/>
      <c r="G422" s="183"/>
      <c r="M422" s="179" t="s">
        <v>255</v>
      </c>
      <c r="O422" s="170"/>
    </row>
    <row r="423" spans="1:15">
      <c r="A423" s="177"/>
      <c r="B423" s="180"/>
      <c r="C423" s="326" t="s">
        <v>256</v>
      </c>
      <c r="D423" s="327"/>
      <c r="E423" s="181">
        <v>-6.9</v>
      </c>
      <c r="F423" s="182"/>
      <c r="G423" s="183"/>
      <c r="M423" s="179" t="s">
        <v>256</v>
      </c>
      <c r="O423" s="170"/>
    </row>
    <row r="424" spans="1:15">
      <c r="A424" s="177"/>
      <c r="B424" s="180"/>
      <c r="C424" s="326" t="s">
        <v>257</v>
      </c>
      <c r="D424" s="327"/>
      <c r="E424" s="181">
        <v>-5.3940000000000001</v>
      </c>
      <c r="F424" s="182"/>
      <c r="G424" s="183"/>
      <c r="M424" s="179" t="s">
        <v>257</v>
      </c>
      <c r="O424" s="170"/>
    </row>
    <row r="425" spans="1:15">
      <c r="A425" s="177"/>
      <c r="B425" s="180"/>
      <c r="C425" s="326" t="s">
        <v>258</v>
      </c>
      <c r="D425" s="327"/>
      <c r="E425" s="181">
        <v>-3.48</v>
      </c>
      <c r="F425" s="182"/>
      <c r="G425" s="183"/>
      <c r="M425" s="179" t="s">
        <v>258</v>
      </c>
      <c r="O425" s="170"/>
    </row>
    <row r="426" spans="1:15">
      <c r="A426" s="177"/>
      <c r="B426" s="180"/>
      <c r="C426" s="326" t="s">
        <v>259</v>
      </c>
      <c r="D426" s="327"/>
      <c r="E426" s="181">
        <v>-2.7360000000000002</v>
      </c>
      <c r="F426" s="182"/>
      <c r="G426" s="183"/>
      <c r="M426" s="179" t="s">
        <v>259</v>
      </c>
      <c r="O426" s="170"/>
    </row>
    <row r="427" spans="1:15">
      <c r="A427" s="177"/>
      <c r="B427" s="180"/>
      <c r="C427" s="326" t="s">
        <v>260</v>
      </c>
      <c r="D427" s="327"/>
      <c r="E427" s="181">
        <v>-14.016</v>
      </c>
      <c r="F427" s="182"/>
      <c r="G427" s="183"/>
      <c r="M427" s="179" t="s">
        <v>260</v>
      </c>
      <c r="O427" s="170"/>
    </row>
    <row r="428" spans="1:15">
      <c r="A428" s="177"/>
      <c r="B428" s="180"/>
      <c r="C428" s="326" t="s">
        <v>261</v>
      </c>
      <c r="D428" s="327"/>
      <c r="E428" s="181">
        <v>-24.322500000000002</v>
      </c>
      <c r="F428" s="182"/>
      <c r="G428" s="183"/>
      <c r="M428" s="179" t="s">
        <v>261</v>
      </c>
      <c r="O428" s="170"/>
    </row>
    <row r="429" spans="1:15">
      <c r="A429" s="177"/>
      <c r="B429" s="180"/>
      <c r="C429" s="326" t="s">
        <v>262</v>
      </c>
      <c r="D429" s="327"/>
      <c r="E429" s="181">
        <v>-6.58</v>
      </c>
      <c r="F429" s="182"/>
      <c r="G429" s="183"/>
      <c r="M429" s="179" t="s">
        <v>262</v>
      </c>
      <c r="O429" s="170"/>
    </row>
    <row r="430" spans="1:15">
      <c r="A430" s="177"/>
      <c r="B430" s="180"/>
      <c r="C430" s="326" t="s">
        <v>263</v>
      </c>
      <c r="D430" s="327"/>
      <c r="E430" s="181">
        <v>-2.5024999999999999</v>
      </c>
      <c r="F430" s="182"/>
      <c r="G430" s="183"/>
      <c r="M430" s="179" t="s">
        <v>263</v>
      </c>
      <c r="O430" s="170"/>
    </row>
    <row r="431" spans="1:15">
      <c r="A431" s="177"/>
      <c r="B431" s="180"/>
      <c r="C431" s="326" t="s">
        <v>264</v>
      </c>
      <c r="D431" s="327"/>
      <c r="E431" s="181">
        <v>-1.9530000000000001</v>
      </c>
      <c r="F431" s="182"/>
      <c r="G431" s="183"/>
      <c r="M431" s="179" t="s">
        <v>264</v>
      </c>
      <c r="O431" s="170"/>
    </row>
    <row r="432" spans="1:15">
      <c r="A432" s="177"/>
      <c r="B432" s="180"/>
      <c r="C432" s="326" t="s">
        <v>265</v>
      </c>
      <c r="D432" s="327"/>
      <c r="E432" s="181">
        <v>-15.0672</v>
      </c>
      <c r="F432" s="182"/>
      <c r="G432" s="183"/>
      <c r="M432" s="179" t="s">
        <v>265</v>
      </c>
      <c r="O432" s="170"/>
    </row>
    <row r="433" spans="1:15">
      <c r="A433" s="177"/>
      <c r="B433" s="180"/>
      <c r="C433" s="326" t="s">
        <v>266</v>
      </c>
      <c r="D433" s="327"/>
      <c r="E433" s="181">
        <v>-2.629</v>
      </c>
      <c r="F433" s="182"/>
      <c r="G433" s="183"/>
      <c r="M433" s="179" t="s">
        <v>266</v>
      </c>
      <c r="O433" s="170"/>
    </row>
    <row r="434" spans="1:15">
      <c r="A434" s="177"/>
      <c r="B434" s="180"/>
      <c r="C434" s="326" t="s">
        <v>267</v>
      </c>
      <c r="D434" s="327"/>
      <c r="E434" s="181">
        <v>-29.469000000000001</v>
      </c>
      <c r="F434" s="182"/>
      <c r="G434" s="183"/>
      <c r="M434" s="179" t="s">
        <v>267</v>
      </c>
      <c r="O434" s="170"/>
    </row>
    <row r="435" spans="1:15">
      <c r="A435" s="177"/>
      <c r="B435" s="180"/>
      <c r="C435" s="326" t="s">
        <v>153</v>
      </c>
      <c r="D435" s="327"/>
      <c r="E435" s="181">
        <v>0</v>
      </c>
      <c r="F435" s="182"/>
      <c r="G435" s="183"/>
      <c r="M435" s="179">
        <v>0</v>
      </c>
      <c r="O435" s="170"/>
    </row>
    <row r="436" spans="1:15">
      <c r="A436" s="177"/>
      <c r="B436" s="180"/>
      <c r="C436" s="326" t="s">
        <v>268</v>
      </c>
      <c r="D436" s="327"/>
      <c r="E436" s="181">
        <v>-16.819199999999999</v>
      </c>
      <c r="F436" s="182"/>
      <c r="G436" s="183"/>
      <c r="M436" s="179" t="s">
        <v>268</v>
      </c>
      <c r="O436" s="170"/>
    </row>
    <row r="437" spans="1:15">
      <c r="A437" s="177"/>
      <c r="B437" s="180"/>
      <c r="C437" s="326" t="s">
        <v>269</v>
      </c>
      <c r="D437" s="327"/>
      <c r="E437" s="181">
        <v>-38.915999999999997</v>
      </c>
      <c r="F437" s="182"/>
      <c r="G437" s="183"/>
      <c r="M437" s="179" t="s">
        <v>269</v>
      </c>
      <c r="O437" s="170"/>
    </row>
    <row r="438" spans="1:15">
      <c r="A438" s="177"/>
      <c r="B438" s="180"/>
      <c r="C438" s="326" t="s">
        <v>262</v>
      </c>
      <c r="D438" s="327"/>
      <c r="E438" s="181">
        <v>-6.58</v>
      </c>
      <c r="F438" s="182"/>
      <c r="G438" s="183"/>
      <c r="M438" s="179" t="s">
        <v>262</v>
      </c>
      <c r="O438" s="170"/>
    </row>
    <row r="439" spans="1:15">
      <c r="A439" s="177"/>
      <c r="B439" s="180"/>
      <c r="C439" s="326" t="s">
        <v>262</v>
      </c>
      <c r="D439" s="327"/>
      <c r="E439" s="181">
        <v>-6.58</v>
      </c>
      <c r="F439" s="182"/>
      <c r="G439" s="183"/>
      <c r="M439" s="179" t="s">
        <v>262</v>
      </c>
      <c r="O439" s="170"/>
    </row>
    <row r="440" spans="1:15">
      <c r="A440" s="177"/>
      <c r="B440" s="180"/>
      <c r="C440" s="326" t="s">
        <v>258</v>
      </c>
      <c r="D440" s="327"/>
      <c r="E440" s="181">
        <v>-3.48</v>
      </c>
      <c r="F440" s="182"/>
      <c r="G440" s="183"/>
      <c r="M440" s="179" t="s">
        <v>258</v>
      </c>
      <c r="O440" s="170"/>
    </row>
    <row r="441" spans="1:15">
      <c r="A441" s="177"/>
      <c r="B441" s="180"/>
      <c r="C441" s="326" t="s">
        <v>270</v>
      </c>
      <c r="D441" s="327"/>
      <c r="E441" s="181">
        <v>-4.0019999999999998</v>
      </c>
      <c r="F441" s="182"/>
      <c r="G441" s="183"/>
      <c r="M441" s="179" t="s">
        <v>270</v>
      </c>
      <c r="O441" s="170"/>
    </row>
    <row r="442" spans="1:15">
      <c r="A442" s="177"/>
      <c r="B442" s="180"/>
      <c r="C442" s="326" t="s">
        <v>271</v>
      </c>
      <c r="D442" s="327"/>
      <c r="E442" s="181">
        <v>-6.9</v>
      </c>
      <c r="F442" s="182"/>
      <c r="G442" s="183"/>
      <c r="M442" s="179" t="s">
        <v>271</v>
      </c>
      <c r="O442" s="170"/>
    </row>
    <row r="443" spans="1:15">
      <c r="A443" s="177"/>
      <c r="B443" s="180"/>
      <c r="C443" s="326" t="s">
        <v>259</v>
      </c>
      <c r="D443" s="327"/>
      <c r="E443" s="181">
        <v>-2.7360000000000002</v>
      </c>
      <c r="F443" s="182"/>
      <c r="G443" s="183"/>
      <c r="M443" s="179" t="s">
        <v>259</v>
      </c>
      <c r="O443" s="170"/>
    </row>
    <row r="444" spans="1:15">
      <c r="A444" s="177"/>
      <c r="B444" s="180"/>
      <c r="C444" s="326" t="s">
        <v>153</v>
      </c>
      <c r="D444" s="327"/>
      <c r="E444" s="181">
        <v>0</v>
      </c>
      <c r="F444" s="182"/>
      <c r="G444" s="183"/>
      <c r="M444" s="179">
        <v>0</v>
      </c>
      <c r="O444" s="170"/>
    </row>
    <row r="445" spans="1:15">
      <c r="A445" s="177"/>
      <c r="B445" s="180"/>
      <c r="C445" s="326" t="s">
        <v>272</v>
      </c>
      <c r="D445" s="327"/>
      <c r="E445" s="181">
        <v>129.363</v>
      </c>
      <c r="F445" s="182"/>
      <c r="G445" s="183"/>
      <c r="M445" s="179" t="s">
        <v>272</v>
      </c>
      <c r="O445" s="170"/>
    </row>
    <row r="446" spans="1:15">
      <c r="A446" s="177"/>
      <c r="B446" s="180"/>
      <c r="C446" s="326" t="s">
        <v>273</v>
      </c>
      <c r="D446" s="327"/>
      <c r="E446" s="181">
        <v>297.25599999999997</v>
      </c>
      <c r="F446" s="182"/>
      <c r="G446" s="183"/>
      <c r="M446" s="179" t="s">
        <v>273</v>
      </c>
      <c r="O446" s="170"/>
    </row>
    <row r="447" spans="1:15">
      <c r="A447" s="177"/>
      <c r="B447" s="180"/>
      <c r="C447" s="326" t="s">
        <v>274</v>
      </c>
      <c r="D447" s="327"/>
      <c r="E447" s="181">
        <v>6.0720000000000001</v>
      </c>
      <c r="F447" s="182"/>
      <c r="G447" s="183"/>
      <c r="M447" s="179" t="s">
        <v>274</v>
      </c>
      <c r="O447" s="170"/>
    </row>
    <row r="448" spans="1:15">
      <c r="A448" s="177"/>
      <c r="B448" s="180"/>
      <c r="C448" s="326" t="s">
        <v>275</v>
      </c>
      <c r="D448" s="327"/>
      <c r="E448" s="181">
        <v>41.256</v>
      </c>
      <c r="F448" s="182"/>
      <c r="G448" s="183"/>
      <c r="M448" s="179" t="s">
        <v>275</v>
      </c>
      <c r="O448" s="170"/>
    </row>
    <row r="449" spans="1:15">
      <c r="A449" s="177"/>
      <c r="B449" s="180"/>
      <c r="C449" s="326" t="s">
        <v>276</v>
      </c>
      <c r="D449" s="327"/>
      <c r="E449" s="181">
        <v>190.38</v>
      </c>
      <c r="F449" s="182"/>
      <c r="G449" s="183"/>
      <c r="M449" s="179" t="s">
        <v>276</v>
      </c>
      <c r="O449" s="170"/>
    </row>
    <row r="450" spans="1:15">
      <c r="A450" s="177"/>
      <c r="B450" s="180"/>
      <c r="C450" s="326" t="s">
        <v>277</v>
      </c>
      <c r="D450" s="327"/>
      <c r="E450" s="181">
        <v>4.1280000000000001</v>
      </c>
      <c r="F450" s="182"/>
      <c r="G450" s="183"/>
      <c r="M450" s="179" t="s">
        <v>277</v>
      </c>
      <c r="O450" s="170"/>
    </row>
    <row r="451" spans="1:15">
      <c r="A451" s="177"/>
      <c r="B451" s="180"/>
      <c r="C451" s="326" t="s">
        <v>278</v>
      </c>
      <c r="D451" s="327"/>
      <c r="E451" s="181">
        <v>-24.322500000000002</v>
      </c>
      <c r="F451" s="182"/>
      <c r="G451" s="183"/>
      <c r="M451" s="179" t="s">
        <v>278</v>
      </c>
      <c r="O451" s="170"/>
    </row>
    <row r="452" spans="1:15">
      <c r="A452" s="177"/>
      <c r="B452" s="180"/>
      <c r="C452" s="326" t="s">
        <v>262</v>
      </c>
      <c r="D452" s="327"/>
      <c r="E452" s="181">
        <v>-6.58</v>
      </c>
      <c r="F452" s="182"/>
      <c r="G452" s="183"/>
      <c r="M452" s="179" t="s">
        <v>262</v>
      </c>
      <c r="O452" s="170"/>
    </row>
    <row r="453" spans="1:15">
      <c r="A453" s="177"/>
      <c r="B453" s="180"/>
      <c r="C453" s="326" t="s">
        <v>279</v>
      </c>
      <c r="D453" s="327"/>
      <c r="E453" s="181">
        <v>-16.819199999999999</v>
      </c>
      <c r="F453" s="182"/>
      <c r="G453" s="183"/>
      <c r="M453" s="179" t="s">
        <v>279</v>
      </c>
      <c r="O453" s="170"/>
    </row>
    <row r="454" spans="1:15">
      <c r="A454" s="177"/>
      <c r="B454" s="180"/>
      <c r="C454" s="326" t="s">
        <v>271</v>
      </c>
      <c r="D454" s="327"/>
      <c r="E454" s="181">
        <v>-6.9</v>
      </c>
      <c r="F454" s="182"/>
      <c r="G454" s="183"/>
      <c r="M454" s="179" t="s">
        <v>271</v>
      </c>
      <c r="O454" s="170"/>
    </row>
    <row r="455" spans="1:15">
      <c r="A455" s="177"/>
      <c r="B455" s="180"/>
      <c r="C455" s="326" t="s">
        <v>259</v>
      </c>
      <c r="D455" s="327"/>
      <c r="E455" s="181">
        <v>-2.7360000000000002</v>
      </c>
      <c r="F455" s="182"/>
      <c r="G455" s="183"/>
      <c r="M455" s="179" t="s">
        <v>259</v>
      </c>
      <c r="O455" s="170"/>
    </row>
    <row r="456" spans="1:15">
      <c r="A456" s="177"/>
      <c r="B456" s="180"/>
      <c r="C456" s="326" t="s">
        <v>257</v>
      </c>
      <c r="D456" s="327"/>
      <c r="E456" s="181">
        <v>-5.3940000000000001</v>
      </c>
      <c r="F456" s="182"/>
      <c r="G456" s="183"/>
      <c r="M456" s="179" t="s">
        <v>257</v>
      </c>
      <c r="O456" s="170"/>
    </row>
    <row r="457" spans="1:15">
      <c r="A457" s="177"/>
      <c r="B457" s="180"/>
      <c r="C457" s="326" t="s">
        <v>280</v>
      </c>
      <c r="D457" s="327"/>
      <c r="E457" s="181">
        <v>-0.72250000000000003</v>
      </c>
      <c r="F457" s="182"/>
      <c r="G457" s="183"/>
      <c r="M457" s="179" t="s">
        <v>280</v>
      </c>
      <c r="O457" s="170"/>
    </row>
    <row r="458" spans="1:15">
      <c r="A458" s="177"/>
      <c r="B458" s="180"/>
      <c r="C458" s="326" t="s">
        <v>281</v>
      </c>
      <c r="D458" s="327"/>
      <c r="E458" s="181">
        <v>-14.646599999999999</v>
      </c>
      <c r="F458" s="182"/>
      <c r="G458" s="183"/>
      <c r="M458" s="179" t="s">
        <v>281</v>
      </c>
      <c r="O458" s="170"/>
    </row>
    <row r="459" spans="1:15">
      <c r="A459" s="177"/>
      <c r="B459" s="180"/>
      <c r="C459" s="326" t="s">
        <v>282</v>
      </c>
      <c r="D459" s="327"/>
      <c r="E459" s="181">
        <v>-0.76500000000000001</v>
      </c>
      <c r="F459" s="182"/>
      <c r="G459" s="183"/>
      <c r="M459" s="179" t="s">
        <v>282</v>
      </c>
      <c r="O459" s="170"/>
    </row>
    <row r="460" spans="1:15">
      <c r="A460" s="177"/>
      <c r="B460" s="180"/>
      <c r="C460" s="326" t="s">
        <v>283</v>
      </c>
      <c r="D460" s="327"/>
      <c r="E460" s="181">
        <v>-2.6360999999999999</v>
      </c>
      <c r="F460" s="182"/>
      <c r="G460" s="183"/>
      <c r="M460" s="179" t="s">
        <v>283</v>
      </c>
      <c r="O460" s="170"/>
    </row>
    <row r="461" spans="1:15">
      <c r="A461" s="177"/>
      <c r="B461" s="180"/>
      <c r="C461" s="326" t="s">
        <v>284</v>
      </c>
      <c r="D461" s="327"/>
      <c r="E461" s="181">
        <v>-2.5924999999999998</v>
      </c>
      <c r="F461" s="182"/>
      <c r="G461" s="183"/>
      <c r="M461" s="179" t="s">
        <v>284</v>
      </c>
      <c r="O461" s="170"/>
    </row>
    <row r="462" spans="1:15">
      <c r="A462" s="177"/>
      <c r="B462" s="180"/>
      <c r="C462" s="326" t="s">
        <v>285</v>
      </c>
      <c r="D462" s="327"/>
      <c r="E462" s="181">
        <v>-4.9058999999999999</v>
      </c>
      <c r="F462" s="182"/>
      <c r="G462" s="183"/>
      <c r="M462" s="179" t="s">
        <v>285</v>
      </c>
      <c r="O462" s="170"/>
    </row>
    <row r="463" spans="1:15">
      <c r="A463" s="177"/>
      <c r="B463" s="180"/>
      <c r="C463" s="326" t="s">
        <v>286</v>
      </c>
      <c r="D463" s="327"/>
      <c r="E463" s="181">
        <v>-0.748</v>
      </c>
      <c r="F463" s="182"/>
      <c r="G463" s="183"/>
      <c r="M463" s="179" t="s">
        <v>286</v>
      </c>
      <c r="O463" s="170"/>
    </row>
    <row r="464" spans="1:15">
      <c r="A464" s="177"/>
      <c r="B464" s="180"/>
      <c r="C464" s="326" t="s">
        <v>287</v>
      </c>
      <c r="D464" s="327"/>
      <c r="E464" s="181">
        <v>-2.6048</v>
      </c>
      <c r="F464" s="182"/>
      <c r="G464" s="183"/>
      <c r="M464" s="179" t="s">
        <v>287</v>
      </c>
      <c r="O464" s="170"/>
    </row>
    <row r="465" spans="1:104">
      <c r="A465" s="177"/>
      <c r="B465" s="180"/>
      <c r="C465" s="326" t="s">
        <v>288</v>
      </c>
      <c r="D465" s="327"/>
      <c r="E465" s="181">
        <v>-14.7888</v>
      </c>
      <c r="F465" s="182"/>
      <c r="G465" s="183"/>
      <c r="M465" s="179" t="s">
        <v>288</v>
      </c>
      <c r="O465" s="170"/>
    </row>
    <row r="466" spans="1:104">
      <c r="A466" s="177"/>
      <c r="B466" s="180"/>
      <c r="C466" s="326" t="s">
        <v>268</v>
      </c>
      <c r="D466" s="327"/>
      <c r="E466" s="181">
        <v>-16.819199999999999</v>
      </c>
      <c r="F466" s="182"/>
      <c r="G466" s="183"/>
      <c r="M466" s="179" t="s">
        <v>268</v>
      </c>
      <c r="O466" s="170"/>
    </row>
    <row r="467" spans="1:104">
      <c r="A467" s="177"/>
      <c r="B467" s="180"/>
      <c r="C467" s="326" t="s">
        <v>269</v>
      </c>
      <c r="D467" s="327"/>
      <c r="E467" s="181">
        <v>-38.915999999999997</v>
      </c>
      <c r="F467" s="182"/>
      <c r="G467" s="183"/>
      <c r="M467" s="179" t="s">
        <v>269</v>
      </c>
      <c r="O467" s="170"/>
    </row>
    <row r="468" spans="1:104">
      <c r="A468" s="177"/>
      <c r="B468" s="180"/>
      <c r="C468" s="326" t="s">
        <v>262</v>
      </c>
      <c r="D468" s="327"/>
      <c r="E468" s="181">
        <v>-6.58</v>
      </c>
      <c r="F468" s="182"/>
      <c r="G468" s="183"/>
      <c r="M468" s="179" t="s">
        <v>262</v>
      </c>
      <c r="O468" s="170"/>
    </row>
    <row r="469" spans="1:104">
      <c r="A469" s="177"/>
      <c r="B469" s="180"/>
      <c r="C469" s="326" t="s">
        <v>259</v>
      </c>
      <c r="D469" s="327"/>
      <c r="E469" s="181">
        <v>-2.7360000000000002</v>
      </c>
      <c r="F469" s="182"/>
      <c r="G469" s="183"/>
      <c r="M469" s="179" t="s">
        <v>259</v>
      </c>
      <c r="O469" s="170"/>
    </row>
    <row r="470" spans="1:104">
      <c r="A470" s="177"/>
      <c r="B470" s="180"/>
      <c r="C470" s="326" t="s">
        <v>271</v>
      </c>
      <c r="D470" s="327"/>
      <c r="E470" s="181">
        <v>-6.9</v>
      </c>
      <c r="F470" s="182"/>
      <c r="G470" s="183"/>
      <c r="M470" s="179" t="s">
        <v>271</v>
      </c>
      <c r="O470" s="170"/>
    </row>
    <row r="471" spans="1:104">
      <c r="A471" s="177"/>
      <c r="B471" s="180"/>
      <c r="C471" s="326" t="s">
        <v>258</v>
      </c>
      <c r="D471" s="327"/>
      <c r="E471" s="181">
        <v>-3.48</v>
      </c>
      <c r="F471" s="182"/>
      <c r="G471" s="183"/>
      <c r="M471" s="179" t="s">
        <v>258</v>
      </c>
      <c r="O471" s="170"/>
    </row>
    <row r="472" spans="1:104">
      <c r="A472" s="177"/>
      <c r="B472" s="180"/>
      <c r="C472" s="326" t="s">
        <v>289</v>
      </c>
      <c r="D472" s="327"/>
      <c r="E472" s="181">
        <v>123.1224</v>
      </c>
      <c r="F472" s="182"/>
      <c r="G472" s="183"/>
      <c r="M472" s="179" t="s">
        <v>289</v>
      </c>
      <c r="O472" s="170"/>
    </row>
    <row r="473" spans="1:104">
      <c r="A473" s="177"/>
      <c r="B473" s="180"/>
      <c r="C473" s="326" t="s">
        <v>290</v>
      </c>
      <c r="D473" s="327"/>
      <c r="E473" s="181">
        <v>-26.998200000000001</v>
      </c>
      <c r="F473" s="182"/>
      <c r="G473" s="183"/>
      <c r="M473" s="179" t="s">
        <v>290</v>
      </c>
      <c r="O473" s="170"/>
    </row>
    <row r="474" spans="1:104">
      <c r="A474" s="171">
        <v>39</v>
      </c>
      <c r="B474" s="172" t="s">
        <v>350</v>
      </c>
      <c r="C474" s="173" t="s">
        <v>351</v>
      </c>
      <c r="D474" s="174" t="s">
        <v>85</v>
      </c>
      <c r="E474" s="175">
        <v>37.232999999999997</v>
      </c>
      <c r="F474" s="175">
        <v>0</v>
      </c>
      <c r="G474" s="176">
        <f>E474*F474</f>
        <v>0</v>
      </c>
      <c r="O474" s="170">
        <v>2</v>
      </c>
      <c r="AA474" s="146">
        <v>1</v>
      </c>
      <c r="AB474" s="146">
        <v>1</v>
      </c>
      <c r="AC474" s="146">
        <v>1</v>
      </c>
      <c r="AZ474" s="146">
        <v>1</v>
      </c>
      <c r="BA474" s="146">
        <f>IF(AZ474=1,G474,0)</f>
        <v>0</v>
      </c>
      <c r="BB474" s="146">
        <f>IF(AZ474=2,G474,0)</f>
        <v>0</v>
      </c>
      <c r="BC474" s="146">
        <f>IF(AZ474=3,G474,0)</f>
        <v>0</v>
      </c>
      <c r="BD474" s="146">
        <f>IF(AZ474=4,G474,0)</f>
        <v>0</v>
      </c>
      <c r="BE474" s="146">
        <f>IF(AZ474=5,G474,0)</f>
        <v>0</v>
      </c>
      <c r="CA474" s="170">
        <v>1</v>
      </c>
      <c r="CB474" s="170">
        <v>1</v>
      </c>
      <c r="CZ474" s="146">
        <v>3.6800000000000001E-3</v>
      </c>
    </row>
    <row r="475" spans="1:104">
      <c r="A475" s="177"/>
      <c r="B475" s="180"/>
      <c r="C475" s="326" t="s">
        <v>205</v>
      </c>
      <c r="D475" s="327"/>
      <c r="E475" s="181">
        <v>0</v>
      </c>
      <c r="F475" s="182"/>
      <c r="G475" s="183"/>
      <c r="M475" s="179" t="s">
        <v>205</v>
      </c>
      <c r="O475" s="170"/>
    </row>
    <row r="476" spans="1:104" ht="22.5">
      <c r="A476" s="177"/>
      <c r="B476" s="180"/>
      <c r="C476" s="326" t="s">
        <v>206</v>
      </c>
      <c r="D476" s="327"/>
      <c r="E476" s="181">
        <v>15.393000000000001</v>
      </c>
      <c r="F476" s="182"/>
      <c r="G476" s="183"/>
      <c r="M476" s="179" t="s">
        <v>206</v>
      </c>
      <c r="O476" s="170"/>
    </row>
    <row r="477" spans="1:104" ht="22.5">
      <c r="A477" s="177"/>
      <c r="B477" s="180"/>
      <c r="C477" s="326" t="s">
        <v>207</v>
      </c>
      <c r="D477" s="327"/>
      <c r="E477" s="181">
        <v>16.683</v>
      </c>
      <c r="F477" s="182"/>
      <c r="G477" s="183"/>
      <c r="M477" s="179" t="s">
        <v>207</v>
      </c>
      <c r="O477" s="170"/>
    </row>
    <row r="478" spans="1:104">
      <c r="A478" s="177"/>
      <c r="B478" s="180"/>
      <c r="C478" s="326" t="s">
        <v>208</v>
      </c>
      <c r="D478" s="327"/>
      <c r="E478" s="181">
        <v>5.157</v>
      </c>
      <c r="F478" s="182"/>
      <c r="G478" s="183"/>
      <c r="M478" s="179" t="s">
        <v>208</v>
      </c>
      <c r="O478" s="170"/>
    </row>
    <row r="479" spans="1:104" ht="22.5">
      <c r="A479" s="171">
        <v>40</v>
      </c>
      <c r="B479" s="172" t="s">
        <v>352</v>
      </c>
      <c r="C479" s="173" t="s">
        <v>353</v>
      </c>
      <c r="D479" s="174" t="s">
        <v>149</v>
      </c>
      <c r="E479" s="175">
        <v>666.2</v>
      </c>
      <c r="F479" s="175">
        <v>0</v>
      </c>
      <c r="G479" s="176">
        <f>E479*F479</f>
        <v>0</v>
      </c>
      <c r="O479" s="170">
        <v>2</v>
      </c>
      <c r="AA479" s="146">
        <v>1</v>
      </c>
      <c r="AB479" s="146">
        <v>1</v>
      </c>
      <c r="AC479" s="146">
        <v>1</v>
      </c>
      <c r="AZ479" s="146">
        <v>1</v>
      </c>
      <c r="BA479" s="146">
        <f>IF(AZ479=1,G479,0)</f>
        <v>0</v>
      </c>
      <c r="BB479" s="146">
        <f>IF(AZ479=2,G479,0)</f>
        <v>0</v>
      </c>
      <c r="BC479" s="146">
        <f>IF(AZ479=3,G479,0)</f>
        <v>0</v>
      </c>
      <c r="BD479" s="146">
        <f>IF(AZ479=4,G479,0)</f>
        <v>0</v>
      </c>
      <c r="BE479" s="146">
        <f>IF(AZ479=5,G479,0)</f>
        <v>0</v>
      </c>
      <c r="CA479" s="170">
        <v>1</v>
      </c>
      <c r="CB479" s="170">
        <v>1</v>
      </c>
      <c r="CZ479" s="146">
        <v>1.4999999999999999E-4</v>
      </c>
    </row>
    <row r="480" spans="1:104">
      <c r="A480" s="177"/>
      <c r="B480" s="180"/>
      <c r="C480" s="326" t="s">
        <v>211</v>
      </c>
      <c r="D480" s="327"/>
      <c r="E480" s="181">
        <v>0</v>
      </c>
      <c r="F480" s="182"/>
      <c r="G480" s="183"/>
      <c r="M480" s="179" t="s">
        <v>211</v>
      </c>
      <c r="O480" s="170"/>
    </row>
    <row r="481" spans="1:15">
      <c r="A481" s="177"/>
      <c r="B481" s="180"/>
      <c r="C481" s="326" t="s">
        <v>293</v>
      </c>
      <c r="D481" s="327"/>
      <c r="E481" s="181">
        <v>0</v>
      </c>
      <c r="F481" s="182"/>
      <c r="G481" s="183"/>
      <c r="M481" s="179" t="s">
        <v>293</v>
      </c>
      <c r="O481" s="170"/>
    </row>
    <row r="482" spans="1:15">
      <c r="A482" s="177"/>
      <c r="B482" s="180"/>
      <c r="C482" s="326" t="s">
        <v>354</v>
      </c>
      <c r="D482" s="327"/>
      <c r="E482" s="181">
        <v>7.6</v>
      </c>
      <c r="F482" s="182"/>
      <c r="G482" s="183"/>
      <c r="M482" s="179" t="s">
        <v>354</v>
      </c>
      <c r="O482" s="170"/>
    </row>
    <row r="483" spans="1:15">
      <c r="A483" s="177"/>
      <c r="B483" s="180"/>
      <c r="C483" s="326" t="s">
        <v>355</v>
      </c>
      <c r="D483" s="327"/>
      <c r="E483" s="181">
        <v>7.94</v>
      </c>
      <c r="F483" s="182"/>
      <c r="G483" s="183"/>
      <c r="M483" s="179" t="s">
        <v>355</v>
      </c>
      <c r="O483" s="170"/>
    </row>
    <row r="484" spans="1:15">
      <c r="A484" s="177"/>
      <c r="B484" s="180"/>
      <c r="C484" s="326" t="s">
        <v>356</v>
      </c>
      <c r="D484" s="327"/>
      <c r="E484" s="181">
        <v>7.16</v>
      </c>
      <c r="F484" s="182"/>
      <c r="G484" s="183"/>
      <c r="M484" s="179" t="s">
        <v>356</v>
      </c>
      <c r="O484" s="170"/>
    </row>
    <row r="485" spans="1:15">
      <c r="A485" s="177"/>
      <c r="B485" s="180"/>
      <c r="C485" s="326" t="s">
        <v>357</v>
      </c>
      <c r="D485" s="327"/>
      <c r="E485" s="181">
        <v>5.76</v>
      </c>
      <c r="F485" s="182"/>
      <c r="G485" s="183"/>
      <c r="M485" s="179" t="s">
        <v>357</v>
      </c>
      <c r="O485" s="170"/>
    </row>
    <row r="486" spans="1:15">
      <c r="A486" s="177"/>
      <c r="B486" s="180"/>
      <c r="C486" s="326" t="s">
        <v>358</v>
      </c>
      <c r="D486" s="327"/>
      <c r="E486" s="181">
        <v>38.799999999999997</v>
      </c>
      <c r="F486" s="182"/>
      <c r="G486" s="183"/>
      <c r="M486" s="179" t="s">
        <v>358</v>
      </c>
      <c r="O486" s="170"/>
    </row>
    <row r="487" spans="1:15">
      <c r="A487" s="177"/>
      <c r="B487" s="180"/>
      <c r="C487" s="326" t="s">
        <v>359</v>
      </c>
      <c r="D487" s="327"/>
      <c r="E487" s="181">
        <v>32.450000000000003</v>
      </c>
      <c r="F487" s="182"/>
      <c r="G487" s="183"/>
      <c r="M487" s="179" t="s">
        <v>359</v>
      </c>
      <c r="O487" s="170"/>
    </row>
    <row r="488" spans="1:15">
      <c r="A488" s="177"/>
      <c r="B488" s="180"/>
      <c r="C488" s="326" t="s">
        <v>300</v>
      </c>
      <c r="D488" s="327"/>
      <c r="E488" s="181">
        <v>15.9</v>
      </c>
      <c r="F488" s="182"/>
      <c r="G488" s="183"/>
      <c r="M488" s="179" t="s">
        <v>300</v>
      </c>
      <c r="O488" s="170"/>
    </row>
    <row r="489" spans="1:15">
      <c r="A489" s="177"/>
      <c r="B489" s="180"/>
      <c r="C489" s="326" t="s">
        <v>360</v>
      </c>
      <c r="D489" s="327"/>
      <c r="E489" s="181">
        <v>4.6100000000000003</v>
      </c>
      <c r="F489" s="182"/>
      <c r="G489" s="183"/>
      <c r="M489" s="179" t="s">
        <v>360</v>
      </c>
      <c r="O489" s="170"/>
    </row>
    <row r="490" spans="1:15">
      <c r="A490" s="177"/>
      <c r="B490" s="180"/>
      <c r="C490" s="326" t="s">
        <v>361</v>
      </c>
      <c r="D490" s="327"/>
      <c r="E490" s="181">
        <v>5.13</v>
      </c>
      <c r="F490" s="182"/>
      <c r="G490" s="183"/>
      <c r="M490" s="179" t="s">
        <v>361</v>
      </c>
      <c r="O490" s="170"/>
    </row>
    <row r="491" spans="1:15">
      <c r="A491" s="177"/>
      <c r="B491" s="180"/>
      <c r="C491" s="326" t="s">
        <v>362</v>
      </c>
      <c r="D491" s="327"/>
      <c r="E491" s="181">
        <v>45.36</v>
      </c>
      <c r="F491" s="182"/>
      <c r="G491" s="183"/>
      <c r="M491" s="179" t="s">
        <v>362</v>
      </c>
      <c r="O491" s="170"/>
    </row>
    <row r="492" spans="1:15">
      <c r="A492" s="177"/>
      <c r="B492" s="180"/>
      <c r="C492" s="326" t="s">
        <v>363</v>
      </c>
      <c r="D492" s="327"/>
      <c r="E492" s="181">
        <v>5.88</v>
      </c>
      <c r="F492" s="182"/>
      <c r="G492" s="183"/>
      <c r="M492" s="179" t="s">
        <v>363</v>
      </c>
      <c r="O492" s="170"/>
    </row>
    <row r="493" spans="1:15">
      <c r="A493" s="177"/>
      <c r="B493" s="180"/>
      <c r="C493" s="326" t="s">
        <v>364</v>
      </c>
      <c r="D493" s="327"/>
      <c r="E493" s="181">
        <v>39.18</v>
      </c>
      <c r="F493" s="182"/>
      <c r="G493" s="183"/>
      <c r="M493" s="179" t="s">
        <v>364</v>
      </c>
      <c r="O493" s="170"/>
    </row>
    <row r="494" spans="1:15">
      <c r="A494" s="177"/>
      <c r="B494" s="180"/>
      <c r="C494" s="326" t="s">
        <v>153</v>
      </c>
      <c r="D494" s="327"/>
      <c r="E494" s="181">
        <v>0</v>
      </c>
      <c r="F494" s="182"/>
      <c r="G494" s="183"/>
      <c r="M494" s="179">
        <v>0</v>
      </c>
      <c r="O494" s="170"/>
    </row>
    <row r="495" spans="1:15">
      <c r="A495" s="177"/>
      <c r="B495" s="180"/>
      <c r="C495" s="326" t="s">
        <v>365</v>
      </c>
      <c r="D495" s="327"/>
      <c r="E495" s="181">
        <v>46.56</v>
      </c>
      <c r="F495" s="182"/>
      <c r="G495" s="183"/>
      <c r="M495" s="179" t="s">
        <v>365</v>
      </c>
      <c r="O495" s="170"/>
    </row>
    <row r="496" spans="1:15">
      <c r="A496" s="177"/>
      <c r="B496" s="180"/>
      <c r="C496" s="326" t="s">
        <v>366</v>
      </c>
      <c r="D496" s="327"/>
      <c r="E496" s="181">
        <v>51.92</v>
      </c>
      <c r="F496" s="182"/>
      <c r="G496" s="183"/>
      <c r="M496" s="179" t="s">
        <v>366</v>
      </c>
      <c r="O496" s="170"/>
    </row>
    <row r="497" spans="1:15">
      <c r="A497" s="177"/>
      <c r="B497" s="180"/>
      <c r="C497" s="326" t="s">
        <v>367</v>
      </c>
      <c r="D497" s="327"/>
      <c r="E497" s="181">
        <v>7.95</v>
      </c>
      <c r="F497" s="182"/>
      <c r="G497" s="183"/>
      <c r="M497" s="179" t="s">
        <v>367</v>
      </c>
      <c r="O497" s="170"/>
    </row>
    <row r="498" spans="1:15">
      <c r="A498" s="177"/>
      <c r="B498" s="180"/>
      <c r="C498" s="326" t="s">
        <v>367</v>
      </c>
      <c r="D498" s="327"/>
      <c r="E498" s="181">
        <v>7.95</v>
      </c>
      <c r="F498" s="182"/>
      <c r="G498" s="183"/>
      <c r="M498" s="179" t="s">
        <v>367</v>
      </c>
      <c r="O498" s="170"/>
    </row>
    <row r="499" spans="1:15">
      <c r="A499" s="177"/>
      <c r="B499" s="180"/>
      <c r="C499" s="326" t="s">
        <v>356</v>
      </c>
      <c r="D499" s="327"/>
      <c r="E499" s="181">
        <v>7.16</v>
      </c>
      <c r="F499" s="182"/>
      <c r="G499" s="183"/>
      <c r="M499" s="179" t="s">
        <v>356</v>
      </c>
      <c r="O499" s="170"/>
    </row>
    <row r="500" spans="1:15">
      <c r="A500" s="177"/>
      <c r="B500" s="180"/>
      <c r="C500" s="326" t="s">
        <v>368</v>
      </c>
      <c r="D500" s="327"/>
      <c r="E500" s="181">
        <v>6.34</v>
      </c>
      <c r="F500" s="182"/>
      <c r="G500" s="183"/>
      <c r="M500" s="179" t="s">
        <v>368</v>
      </c>
      <c r="O500" s="170"/>
    </row>
    <row r="501" spans="1:15">
      <c r="A501" s="177"/>
      <c r="B501" s="180"/>
      <c r="C501" s="326" t="s">
        <v>369</v>
      </c>
      <c r="D501" s="327"/>
      <c r="E501" s="181">
        <v>7.6</v>
      </c>
      <c r="F501" s="182"/>
      <c r="G501" s="183"/>
      <c r="M501" s="179" t="s">
        <v>369</v>
      </c>
      <c r="O501" s="170"/>
    </row>
    <row r="502" spans="1:15">
      <c r="A502" s="177"/>
      <c r="B502" s="180"/>
      <c r="C502" s="326" t="s">
        <v>357</v>
      </c>
      <c r="D502" s="327"/>
      <c r="E502" s="181">
        <v>5.76</v>
      </c>
      <c r="F502" s="182"/>
      <c r="G502" s="183"/>
      <c r="M502" s="179" t="s">
        <v>357</v>
      </c>
      <c r="O502" s="170"/>
    </row>
    <row r="503" spans="1:15">
      <c r="A503" s="177"/>
      <c r="B503" s="180"/>
      <c r="C503" s="326" t="s">
        <v>153</v>
      </c>
      <c r="D503" s="327"/>
      <c r="E503" s="181">
        <v>0</v>
      </c>
      <c r="F503" s="182"/>
      <c r="G503" s="183"/>
      <c r="M503" s="179">
        <v>0</v>
      </c>
      <c r="O503" s="170"/>
    </row>
    <row r="504" spans="1:15">
      <c r="A504" s="177"/>
      <c r="B504" s="180"/>
      <c r="C504" s="326" t="s">
        <v>311</v>
      </c>
      <c r="D504" s="327"/>
      <c r="E504" s="181">
        <v>0</v>
      </c>
      <c r="F504" s="182"/>
      <c r="G504" s="183"/>
      <c r="M504" s="179" t="s">
        <v>311</v>
      </c>
      <c r="O504" s="170"/>
    </row>
    <row r="505" spans="1:15">
      <c r="A505" s="177"/>
      <c r="B505" s="180"/>
      <c r="C505" s="326" t="s">
        <v>370</v>
      </c>
      <c r="D505" s="327"/>
      <c r="E505" s="181">
        <v>32.450000000000003</v>
      </c>
      <c r="F505" s="182"/>
      <c r="G505" s="183"/>
      <c r="M505" s="179" t="s">
        <v>370</v>
      </c>
      <c r="O505" s="170"/>
    </row>
    <row r="506" spans="1:15">
      <c r="A506" s="177"/>
      <c r="B506" s="180"/>
      <c r="C506" s="326" t="s">
        <v>367</v>
      </c>
      <c r="D506" s="327"/>
      <c r="E506" s="181">
        <v>7.95</v>
      </c>
      <c r="F506" s="182"/>
      <c r="G506" s="183"/>
      <c r="M506" s="179" t="s">
        <v>367</v>
      </c>
      <c r="O506" s="170"/>
    </row>
    <row r="507" spans="1:15">
      <c r="A507" s="177"/>
      <c r="B507" s="180"/>
      <c r="C507" s="326" t="s">
        <v>371</v>
      </c>
      <c r="D507" s="327"/>
      <c r="E507" s="181">
        <v>46.56</v>
      </c>
      <c r="F507" s="182"/>
      <c r="G507" s="183"/>
      <c r="M507" s="179" t="s">
        <v>371</v>
      </c>
      <c r="O507" s="170"/>
    </row>
    <row r="508" spans="1:15">
      <c r="A508" s="177"/>
      <c r="B508" s="180"/>
      <c r="C508" s="326" t="s">
        <v>369</v>
      </c>
      <c r="D508" s="327"/>
      <c r="E508" s="181">
        <v>7.6</v>
      </c>
      <c r="F508" s="182"/>
      <c r="G508" s="183"/>
      <c r="M508" s="179" t="s">
        <v>369</v>
      </c>
      <c r="O508" s="170"/>
    </row>
    <row r="509" spans="1:15">
      <c r="A509" s="177"/>
      <c r="B509" s="180"/>
      <c r="C509" s="326" t="s">
        <v>357</v>
      </c>
      <c r="D509" s="327"/>
      <c r="E509" s="181">
        <v>5.76</v>
      </c>
      <c r="F509" s="182"/>
      <c r="G509" s="183"/>
      <c r="M509" s="179" t="s">
        <v>357</v>
      </c>
      <c r="O509" s="170"/>
    </row>
    <row r="510" spans="1:15">
      <c r="A510" s="177"/>
      <c r="B510" s="180"/>
      <c r="C510" s="326" t="s">
        <v>355</v>
      </c>
      <c r="D510" s="327"/>
      <c r="E510" s="181">
        <v>7.94</v>
      </c>
      <c r="F510" s="182"/>
      <c r="G510" s="183"/>
      <c r="M510" s="179" t="s">
        <v>355</v>
      </c>
      <c r="O510" s="170"/>
    </row>
    <row r="511" spans="1:15">
      <c r="A511" s="177"/>
      <c r="B511" s="180"/>
      <c r="C511" s="326" t="s">
        <v>372</v>
      </c>
      <c r="D511" s="327"/>
      <c r="E511" s="181">
        <v>2.5499999999999998</v>
      </c>
      <c r="F511" s="182"/>
      <c r="G511" s="183"/>
      <c r="M511" s="179" t="s">
        <v>372</v>
      </c>
      <c r="O511" s="170"/>
    </row>
    <row r="512" spans="1:15">
      <c r="A512" s="177"/>
      <c r="B512" s="180"/>
      <c r="C512" s="326" t="s">
        <v>373</v>
      </c>
      <c r="D512" s="327"/>
      <c r="E512" s="181">
        <v>19.47</v>
      </c>
      <c r="F512" s="182"/>
      <c r="G512" s="183"/>
      <c r="M512" s="179" t="s">
        <v>373</v>
      </c>
      <c r="O512" s="170"/>
    </row>
    <row r="513" spans="1:104">
      <c r="A513" s="177"/>
      <c r="B513" s="180"/>
      <c r="C513" s="326" t="s">
        <v>374</v>
      </c>
      <c r="D513" s="327"/>
      <c r="E513" s="181">
        <v>2.6</v>
      </c>
      <c r="F513" s="182"/>
      <c r="G513" s="183"/>
      <c r="M513" s="179" t="s">
        <v>374</v>
      </c>
      <c r="O513" s="170"/>
    </row>
    <row r="514" spans="1:104">
      <c r="A514" s="177"/>
      <c r="B514" s="180"/>
      <c r="C514" s="326" t="s">
        <v>375</v>
      </c>
      <c r="D514" s="327"/>
      <c r="E514" s="181">
        <v>6.93</v>
      </c>
      <c r="F514" s="182"/>
      <c r="G514" s="183"/>
      <c r="M514" s="179" t="s">
        <v>375</v>
      </c>
      <c r="O514" s="170"/>
    </row>
    <row r="515" spans="1:104">
      <c r="A515" s="177"/>
      <c r="B515" s="180"/>
      <c r="C515" s="326" t="s">
        <v>376</v>
      </c>
      <c r="D515" s="327"/>
      <c r="E515" s="181">
        <v>6.95</v>
      </c>
      <c r="F515" s="182"/>
      <c r="G515" s="183"/>
      <c r="M515" s="179" t="s">
        <v>376</v>
      </c>
      <c r="O515" s="170"/>
    </row>
    <row r="516" spans="1:104">
      <c r="A516" s="177"/>
      <c r="B516" s="180"/>
      <c r="C516" s="326" t="s">
        <v>377</v>
      </c>
      <c r="D516" s="327"/>
      <c r="E516" s="181">
        <v>6.51</v>
      </c>
      <c r="F516" s="182"/>
      <c r="G516" s="183"/>
      <c r="M516" s="179" t="s">
        <v>377</v>
      </c>
      <c r="O516" s="170"/>
    </row>
    <row r="517" spans="1:104">
      <c r="A517" s="177"/>
      <c r="B517" s="180"/>
      <c r="C517" s="326" t="s">
        <v>378</v>
      </c>
      <c r="D517" s="327"/>
      <c r="E517" s="181">
        <v>2.58</v>
      </c>
      <c r="F517" s="182"/>
      <c r="G517" s="183"/>
      <c r="M517" s="179" t="s">
        <v>378</v>
      </c>
      <c r="O517" s="170"/>
    </row>
    <row r="518" spans="1:104">
      <c r="A518" s="177"/>
      <c r="B518" s="180"/>
      <c r="C518" s="326" t="s">
        <v>379</v>
      </c>
      <c r="D518" s="327"/>
      <c r="E518" s="181">
        <v>6.8</v>
      </c>
      <c r="F518" s="182"/>
      <c r="G518" s="183"/>
      <c r="M518" s="179" t="s">
        <v>379</v>
      </c>
      <c r="O518" s="170"/>
    </row>
    <row r="519" spans="1:104">
      <c r="A519" s="177"/>
      <c r="B519" s="180"/>
      <c r="C519" s="326" t="s">
        <v>380</v>
      </c>
      <c r="D519" s="327"/>
      <c r="E519" s="181">
        <v>19.59</v>
      </c>
      <c r="F519" s="182"/>
      <c r="G519" s="183"/>
      <c r="M519" s="179" t="s">
        <v>380</v>
      </c>
      <c r="O519" s="170"/>
    </row>
    <row r="520" spans="1:104">
      <c r="A520" s="177"/>
      <c r="B520" s="180"/>
      <c r="C520" s="326" t="s">
        <v>365</v>
      </c>
      <c r="D520" s="327"/>
      <c r="E520" s="181">
        <v>46.56</v>
      </c>
      <c r="F520" s="182"/>
      <c r="G520" s="183"/>
      <c r="M520" s="179" t="s">
        <v>365</v>
      </c>
      <c r="O520" s="170"/>
    </row>
    <row r="521" spans="1:104">
      <c r="A521" s="177"/>
      <c r="B521" s="180"/>
      <c r="C521" s="326" t="s">
        <v>366</v>
      </c>
      <c r="D521" s="327"/>
      <c r="E521" s="181">
        <v>51.92</v>
      </c>
      <c r="F521" s="182"/>
      <c r="G521" s="183"/>
      <c r="M521" s="179" t="s">
        <v>366</v>
      </c>
      <c r="O521" s="170"/>
    </row>
    <row r="522" spans="1:104">
      <c r="A522" s="177"/>
      <c r="B522" s="180"/>
      <c r="C522" s="326" t="s">
        <v>367</v>
      </c>
      <c r="D522" s="327"/>
      <c r="E522" s="181">
        <v>7.95</v>
      </c>
      <c r="F522" s="182"/>
      <c r="G522" s="183"/>
      <c r="M522" s="179" t="s">
        <v>367</v>
      </c>
      <c r="O522" s="170"/>
    </row>
    <row r="523" spans="1:104">
      <c r="A523" s="177"/>
      <c r="B523" s="180"/>
      <c r="C523" s="326" t="s">
        <v>357</v>
      </c>
      <c r="D523" s="327"/>
      <c r="E523" s="181">
        <v>5.76</v>
      </c>
      <c r="F523" s="182"/>
      <c r="G523" s="183"/>
      <c r="M523" s="179" t="s">
        <v>357</v>
      </c>
      <c r="O523" s="170"/>
    </row>
    <row r="524" spans="1:104">
      <c r="A524" s="177"/>
      <c r="B524" s="180"/>
      <c r="C524" s="326" t="s">
        <v>369</v>
      </c>
      <c r="D524" s="327"/>
      <c r="E524" s="181">
        <v>7.6</v>
      </c>
      <c r="F524" s="182"/>
      <c r="G524" s="183"/>
      <c r="M524" s="179" t="s">
        <v>369</v>
      </c>
      <c r="O524" s="170"/>
    </row>
    <row r="525" spans="1:104">
      <c r="A525" s="177"/>
      <c r="B525" s="180"/>
      <c r="C525" s="326" t="s">
        <v>356</v>
      </c>
      <c r="D525" s="327"/>
      <c r="E525" s="181">
        <v>7.16</v>
      </c>
      <c r="F525" s="182"/>
      <c r="G525" s="183"/>
      <c r="M525" s="179" t="s">
        <v>356</v>
      </c>
      <c r="O525" s="170"/>
    </row>
    <row r="526" spans="1:104">
      <c r="A526" s="171">
        <v>41</v>
      </c>
      <c r="B526" s="172" t="s">
        <v>381</v>
      </c>
      <c r="C526" s="173" t="s">
        <v>382</v>
      </c>
      <c r="D526" s="174" t="s">
        <v>85</v>
      </c>
      <c r="E526" s="175">
        <v>1103.7507000000001</v>
      </c>
      <c r="F526" s="175">
        <v>0</v>
      </c>
      <c r="G526" s="176">
        <f>E526*F526</f>
        <v>0</v>
      </c>
      <c r="O526" s="170">
        <v>2</v>
      </c>
      <c r="AA526" s="146">
        <v>1</v>
      </c>
      <c r="AB526" s="146">
        <v>1</v>
      </c>
      <c r="AC526" s="146">
        <v>1</v>
      </c>
      <c r="AZ526" s="146">
        <v>1</v>
      </c>
      <c r="BA526" s="146">
        <f>IF(AZ526=1,G526,0)</f>
        <v>0</v>
      </c>
      <c r="BB526" s="146">
        <f>IF(AZ526=2,G526,0)</f>
        <v>0</v>
      </c>
      <c r="BC526" s="146">
        <f>IF(AZ526=3,G526,0)</f>
        <v>0</v>
      </c>
      <c r="BD526" s="146">
        <f>IF(AZ526=4,G526,0)</f>
        <v>0</v>
      </c>
      <c r="BE526" s="146">
        <f>IF(AZ526=5,G526,0)</f>
        <v>0</v>
      </c>
      <c r="CA526" s="170">
        <v>1</v>
      </c>
      <c r="CB526" s="170">
        <v>1</v>
      </c>
      <c r="CZ526" s="146">
        <v>0</v>
      </c>
    </row>
    <row r="527" spans="1:104">
      <c r="A527" s="177"/>
      <c r="B527" s="180"/>
      <c r="C527" s="326" t="s">
        <v>205</v>
      </c>
      <c r="D527" s="327"/>
      <c r="E527" s="181">
        <v>0</v>
      </c>
      <c r="F527" s="182"/>
      <c r="G527" s="183"/>
      <c r="M527" s="179" t="s">
        <v>205</v>
      </c>
      <c r="O527" s="170"/>
    </row>
    <row r="528" spans="1:104" ht="22.5">
      <c r="A528" s="177"/>
      <c r="B528" s="180"/>
      <c r="C528" s="326" t="s">
        <v>206</v>
      </c>
      <c r="D528" s="327"/>
      <c r="E528" s="181">
        <v>15.393000000000001</v>
      </c>
      <c r="F528" s="182"/>
      <c r="G528" s="183"/>
      <c r="M528" s="179" t="s">
        <v>206</v>
      </c>
      <c r="O528" s="170"/>
    </row>
    <row r="529" spans="1:15" ht="22.5">
      <c r="A529" s="177"/>
      <c r="B529" s="180"/>
      <c r="C529" s="326" t="s">
        <v>207</v>
      </c>
      <c r="D529" s="327"/>
      <c r="E529" s="181">
        <v>16.683</v>
      </c>
      <c r="F529" s="182"/>
      <c r="G529" s="183"/>
      <c r="M529" s="179" t="s">
        <v>207</v>
      </c>
      <c r="O529" s="170"/>
    </row>
    <row r="530" spans="1:15">
      <c r="A530" s="177"/>
      <c r="B530" s="180"/>
      <c r="C530" s="326" t="s">
        <v>208</v>
      </c>
      <c r="D530" s="327"/>
      <c r="E530" s="181">
        <v>5.157</v>
      </c>
      <c r="F530" s="182"/>
      <c r="G530" s="183"/>
      <c r="M530" s="179" t="s">
        <v>208</v>
      </c>
      <c r="O530" s="170"/>
    </row>
    <row r="531" spans="1:15">
      <c r="A531" s="177"/>
      <c r="B531" s="180"/>
      <c r="C531" s="326" t="s">
        <v>211</v>
      </c>
      <c r="D531" s="327"/>
      <c r="E531" s="181">
        <v>0</v>
      </c>
      <c r="F531" s="182"/>
      <c r="G531" s="183"/>
      <c r="M531" s="179" t="s">
        <v>211</v>
      </c>
      <c r="O531" s="170"/>
    </row>
    <row r="532" spans="1:15">
      <c r="A532" s="177"/>
      <c r="B532" s="180"/>
      <c r="C532" s="326" t="s">
        <v>250</v>
      </c>
      <c r="D532" s="327"/>
      <c r="E532" s="181">
        <v>109.76</v>
      </c>
      <c r="F532" s="182"/>
      <c r="G532" s="183"/>
      <c r="M532" s="179" t="s">
        <v>250</v>
      </c>
      <c r="O532" s="170"/>
    </row>
    <row r="533" spans="1:15">
      <c r="A533" s="177"/>
      <c r="B533" s="180"/>
      <c r="C533" s="326" t="s">
        <v>251</v>
      </c>
      <c r="D533" s="327"/>
      <c r="E533" s="181">
        <v>276.524</v>
      </c>
      <c r="F533" s="182"/>
      <c r="G533" s="183"/>
      <c r="M533" s="179" t="s">
        <v>251</v>
      </c>
      <c r="O533" s="170"/>
    </row>
    <row r="534" spans="1:15">
      <c r="A534" s="177"/>
      <c r="B534" s="180"/>
      <c r="C534" s="326" t="s">
        <v>252</v>
      </c>
      <c r="D534" s="327"/>
      <c r="E534" s="181">
        <v>49.7</v>
      </c>
      <c r="F534" s="182"/>
      <c r="G534" s="183"/>
      <c r="M534" s="179" t="s">
        <v>252</v>
      </c>
      <c r="O534" s="170"/>
    </row>
    <row r="535" spans="1:15">
      <c r="A535" s="177"/>
      <c r="B535" s="180"/>
      <c r="C535" s="326" t="s">
        <v>253</v>
      </c>
      <c r="D535" s="327"/>
      <c r="E535" s="181">
        <v>6.03</v>
      </c>
      <c r="F535" s="182"/>
      <c r="G535" s="183"/>
      <c r="M535" s="179" t="s">
        <v>253</v>
      </c>
      <c r="O535" s="170"/>
    </row>
    <row r="536" spans="1:15">
      <c r="A536" s="177"/>
      <c r="B536" s="180"/>
      <c r="C536" s="326" t="s">
        <v>254</v>
      </c>
      <c r="D536" s="327"/>
      <c r="E536" s="181">
        <v>60.04</v>
      </c>
      <c r="F536" s="182"/>
      <c r="G536" s="183"/>
      <c r="M536" s="179" t="s">
        <v>254</v>
      </c>
      <c r="O536" s="170"/>
    </row>
    <row r="537" spans="1:15">
      <c r="A537" s="177"/>
      <c r="B537" s="180"/>
      <c r="C537" s="326" t="s">
        <v>255</v>
      </c>
      <c r="D537" s="327"/>
      <c r="E537" s="181">
        <v>183.54</v>
      </c>
      <c r="F537" s="182"/>
      <c r="G537" s="183"/>
      <c r="M537" s="179" t="s">
        <v>255</v>
      </c>
      <c r="O537" s="170"/>
    </row>
    <row r="538" spans="1:15">
      <c r="A538" s="177"/>
      <c r="B538" s="180"/>
      <c r="C538" s="326" t="s">
        <v>256</v>
      </c>
      <c r="D538" s="327"/>
      <c r="E538" s="181">
        <v>-6.9</v>
      </c>
      <c r="F538" s="182"/>
      <c r="G538" s="183"/>
      <c r="M538" s="179" t="s">
        <v>256</v>
      </c>
      <c r="O538" s="170"/>
    </row>
    <row r="539" spans="1:15">
      <c r="A539" s="177"/>
      <c r="B539" s="180"/>
      <c r="C539" s="326" t="s">
        <v>257</v>
      </c>
      <c r="D539" s="327"/>
      <c r="E539" s="181">
        <v>-5.3940000000000001</v>
      </c>
      <c r="F539" s="182"/>
      <c r="G539" s="183"/>
      <c r="M539" s="179" t="s">
        <v>257</v>
      </c>
      <c r="O539" s="170"/>
    </row>
    <row r="540" spans="1:15">
      <c r="A540" s="177"/>
      <c r="B540" s="180"/>
      <c r="C540" s="326" t="s">
        <v>258</v>
      </c>
      <c r="D540" s="327"/>
      <c r="E540" s="181">
        <v>-3.48</v>
      </c>
      <c r="F540" s="182"/>
      <c r="G540" s="183"/>
      <c r="M540" s="179" t="s">
        <v>258</v>
      </c>
      <c r="O540" s="170"/>
    </row>
    <row r="541" spans="1:15">
      <c r="A541" s="177"/>
      <c r="B541" s="180"/>
      <c r="C541" s="326" t="s">
        <v>259</v>
      </c>
      <c r="D541" s="327"/>
      <c r="E541" s="181">
        <v>-2.7360000000000002</v>
      </c>
      <c r="F541" s="182"/>
      <c r="G541" s="183"/>
      <c r="M541" s="179" t="s">
        <v>259</v>
      </c>
      <c r="O541" s="170"/>
    </row>
    <row r="542" spans="1:15">
      <c r="A542" s="177"/>
      <c r="B542" s="180"/>
      <c r="C542" s="326" t="s">
        <v>260</v>
      </c>
      <c r="D542" s="327"/>
      <c r="E542" s="181">
        <v>-14.016</v>
      </c>
      <c r="F542" s="182"/>
      <c r="G542" s="183"/>
      <c r="M542" s="179" t="s">
        <v>260</v>
      </c>
      <c r="O542" s="170"/>
    </row>
    <row r="543" spans="1:15">
      <c r="A543" s="177"/>
      <c r="B543" s="180"/>
      <c r="C543" s="326" t="s">
        <v>261</v>
      </c>
      <c r="D543" s="327"/>
      <c r="E543" s="181">
        <v>-24.322500000000002</v>
      </c>
      <c r="F543" s="182"/>
      <c r="G543" s="183"/>
      <c r="M543" s="179" t="s">
        <v>261</v>
      </c>
      <c r="O543" s="170"/>
    </row>
    <row r="544" spans="1:15">
      <c r="A544" s="177"/>
      <c r="B544" s="180"/>
      <c r="C544" s="326" t="s">
        <v>262</v>
      </c>
      <c r="D544" s="327"/>
      <c r="E544" s="181">
        <v>-6.58</v>
      </c>
      <c r="F544" s="182"/>
      <c r="G544" s="183"/>
      <c r="M544" s="179" t="s">
        <v>262</v>
      </c>
      <c r="O544" s="170"/>
    </row>
    <row r="545" spans="1:15">
      <c r="A545" s="177"/>
      <c r="B545" s="180"/>
      <c r="C545" s="326" t="s">
        <v>263</v>
      </c>
      <c r="D545" s="327"/>
      <c r="E545" s="181">
        <v>-2.5024999999999999</v>
      </c>
      <c r="F545" s="182"/>
      <c r="G545" s="183"/>
      <c r="M545" s="179" t="s">
        <v>263</v>
      </c>
      <c r="O545" s="170"/>
    </row>
    <row r="546" spans="1:15">
      <c r="A546" s="177"/>
      <c r="B546" s="180"/>
      <c r="C546" s="326" t="s">
        <v>264</v>
      </c>
      <c r="D546" s="327"/>
      <c r="E546" s="181">
        <v>-1.9530000000000001</v>
      </c>
      <c r="F546" s="182"/>
      <c r="G546" s="183"/>
      <c r="M546" s="179" t="s">
        <v>264</v>
      </c>
      <c r="O546" s="170"/>
    </row>
    <row r="547" spans="1:15">
      <c r="A547" s="177"/>
      <c r="B547" s="180"/>
      <c r="C547" s="326" t="s">
        <v>265</v>
      </c>
      <c r="D547" s="327"/>
      <c r="E547" s="181">
        <v>-15.0672</v>
      </c>
      <c r="F547" s="182"/>
      <c r="G547" s="183"/>
      <c r="M547" s="179" t="s">
        <v>265</v>
      </c>
      <c r="O547" s="170"/>
    </row>
    <row r="548" spans="1:15">
      <c r="A548" s="177"/>
      <c r="B548" s="180"/>
      <c r="C548" s="326" t="s">
        <v>266</v>
      </c>
      <c r="D548" s="327"/>
      <c r="E548" s="181">
        <v>-2.629</v>
      </c>
      <c r="F548" s="182"/>
      <c r="G548" s="183"/>
      <c r="M548" s="179" t="s">
        <v>266</v>
      </c>
      <c r="O548" s="170"/>
    </row>
    <row r="549" spans="1:15">
      <c r="A549" s="177"/>
      <c r="B549" s="180"/>
      <c r="C549" s="326" t="s">
        <v>267</v>
      </c>
      <c r="D549" s="327"/>
      <c r="E549" s="181">
        <v>-29.469000000000001</v>
      </c>
      <c r="F549" s="182"/>
      <c r="G549" s="183"/>
      <c r="M549" s="179" t="s">
        <v>267</v>
      </c>
      <c r="O549" s="170"/>
    </row>
    <row r="550" spans="1:15">
      <c r="A550" s="177"/>
      <c r="B550" s="180"/>
      <c r="C550" s="326" t="s">
        <v>153</v>
      </c>
      <c r="D550" s="327"/>
      <c r="E550" s="181">
        <v>0</v>
      </c>
      <c r="F550" s="182"/>
      <c r="G550" s="183"/>
      <c r="M550" s="179">
        <v>0</v>
      </c>
      <c r="O550" s="170"/>
    </row>
    <row r="551" spans="1:15">
      <c r="A551" s="177"/>
      <c r="B551" s="180"/>
      <c r="C551" s="326" t="s">
        <v>268</v>
      </c>
      <c r="D551" s="327"/>
      <c r="E551" s="181">
        <v>-16.819199999999999</v>
      </c>
      <c r="F551" s="182"/>
      <c r="G551" s="183"/>
      <c r="M551" s="179" t="s">
        <v>268</v>
      </c>
      <c r="O551" s="170"/>
    </row>
    <row r="552" spans="1:15">
      <c r="A552" s="177"/>
      <c r="B552" s="180"/>
      <c r="C552" s="326" t="s">
        <v>269</v>
      </c>
      <c r="D552" s="327"/>
      <c r="E552" s="181">
        <v>-38.915999999999997</v>
      </c>
      <c r="F552" s="182"/>
      <c r="G552" s="183"/>
      <c r="M552" s="179" t="s">
        <v>269</v>
      </c>
      <c r="O552" s="170"/>
    </row>
    <row r="553" spans="1:15">
      <c r="A553" s="177"/>
      <c r="B553" s="180"/>
      <c r="C553" s="326" t="s">
        <v>262</v>
      </c>
      <c r="D553" s="327"/>
      <c r="E553" s="181">
        <v>-6.58</v>
      </c>
      <c r="F553" s="182"/>
      <c r="G553" s="183"/>
      <c r="M553" s="179" t="s">
        <v>262</v>
      </c>
      <c r="O553" s="170"/>
    </row>
    <row r="554" spans="1:15">
      <c r="A554" s="177"/>
      <c r="B554" s="180"/>
      <c r="C554" s="326" t="s">
        <v>262</v>
      </c>
      <c r="D554" s="327"/>
      <c r="E554" s="181">
        <v>-6.58</v>
      </c>
      <c r="F554" s="182"/>
      <c r="G554" s="183"/>
      <c r="M554" s="179" t="s">
        <v>262</v>
      </c>
      <c r="O554" s="170"/>
    </row>
    <row r="555" spans="1:15">
      <c r="A555" s="177"/>
      <c r="B555" s="180"/>
      <c r="C555" s="326" t="s">
        <v>258</v>
      </c>
      <c r="D555" s="327"/>
      <c r="E555" s="181">
        <v>-3.48</v>
      </c>
      <c r="F555" s="182"/>
      <c r="G555" s="183"/>
      <c r="M555" s="179" t="s">
        <v>258</v>
      </c>
      <c r="O555" s="170"/>
    </row>
    <row r="556" spans="1:15">
      <c r="A556" s="177"/>
      <c r="B556" s="180"/>
      <c r="C556" s="326" t="s">
        <v>270</v>
      </c>
      <c r="D556" s="327"/>
      <c r="E556" s="181">
        <v>-4.0019999999999998</v>
      </c>
      <c r="F556" s="182"/>
      <c r="G556" s="183"/>
      <c r="M556" s="179" t="s">
        <v>270</v>
      </c>
      <c r="O556" s="170"/>
    </row>
    <row r="557" spans="1:15">
      <c r="A557" s="177"/>
      <c r="B557" s="180"/>
      <c r="C557" s="326" t="s">
        <v>271</v>
      </c>
      <c r="D557" s="327"/>
      <c r="E557" s="181">
        <v>-6.9</v>
      </c>
      <c r="F557" s="182"/>
      <c r="G557" s="183"/>
      <c r="M557" s="179" t="s">
        <v>271</v>
      </c>
      <c r="O557" s="170"/>
    </row>
    <row r="558" spans="1:15">
      <c r="A558" s="177"/>
      <c r="B558" s="180"/>
      <c r="C558" s="326" t="s">
        <v>259</v>
      </c>
      <c r="D558" s="327"/>
      <c r="E558" s="181">
        <v>-2.7360000000000002</v>
      </c>
      <c r="F558" s="182"/>
      <c r="G558" s="183"/>
      <c r="M558" s="179" t="s">
        <v>259</v>
      </c>
      <c r="O558" s="170"/>
    </row>
    <row r="559" spans="1:15">
      <c r="A559" s="177"/>
      <c r="B559" s="180"/>
      <c r="C559" s="326" t="s">
        <v>153</v>
      </c>
      <c r="D559" s="327"/>
      <c r="E559" s="181">
        <v>0</v>
      </c>
      <c r="F559" s="182"/>
      <c r="G559" s="183"/>
      <c r="M559" s="179">
        <v>0</v>
      </c>
      <c r="O559" s="170"/>
    </row>
    <row r="560" spans="1:15">
      <c r="A560" s="177"/>
      <c r="B560" s="180"/>
      <c r="C560" s="326" t="s">
        <v>272</v>
      </c>
      <c r="D560" s="327"/>
      <c r="E560" s="181">
        <v>129.363</v>
      </c>
      <c r="F560" s="182"/>
      <c r="G560" s="183"/>
      <c r="M560" s="179" t="s">
        <v>272</v>
      </c>
      <c r="O560" s="170"/>
    </row>
    <row r="561" spans="1:15">
      <c r="A561" s="177"/>
      <c r="B561" s="180"/>
      <c r="C561" s="326" t="s">
        <v>273</v>
      </c>
      <c r="D561" s="327"/>
      <c r="E561" s="181">
        <v>297.25599999999997</v>
      </c>
      <c r="F561" s="182"/>
      <c r="G561" s="183"/>
      <c r="M561" s="179" t="s">
        <v>273</v>
      </c>
      <c r="O561" s="170"/>
    </row>
    <row r="562" spans="1:15">
      <c r="A562" s="177"/>
      <c r="B562" s="180"/>
      <c r="C562" s="326" t="s">
        <v>274</v>
      </c>
      <c r="D562" s="327"/>
      <c r="E562" s="181">
        <v>6.0720000000000001</v>
      </c>
      <c r="F562" s="182"/>
      <c r="G562" s="183"/>
      <c r="M562" s="179" t="s">
        <v>274</v>
      </c>
      <c r="O562" s="170"/>
    </row>
    <row r="563" spans="1:15">
      <c r="A563" s="177"/>
      <c r="B563" s="180"/>
      <c r="C563" s="326" t="s">
        <v>275</v>
      </c>
      <c r="D563" s="327"/>
      <c r="E563" s="181">
        <v>41.256</v>
      </c>
      <c r="F563" s="182"/>
      <c r="G563" s="183"/>
      <c r="M563" s="179" t="s">
        <v>275</v>
      </c>
      <c r="O563" s="170"/>
    </row>
    <row r="564" spans="1:15">
      <c r="A564" s="177"/>
      <c r="B564" s="180"/>
      <c r="C564" s="326" t="s">
        <v>276</v>
      </c>
      <c r="D564" s="327"/>
      <c r="E564" s="181">
        <v>190.38</v>
      </c>
      <c r="F564" s="182"/>
      <c r="G564" s="183"/>
      <c r="M564" s="179" t="s">
        <v>276</v>
      </c>
      <c r="O564" s="170"/>
    </row>
    <row r="565" spans="1:15">
      <c r="A565" s="177"/>
      <c r="B565" s="180"/>
      <c r="C565" s="326" t="s">
        <v>277</v>
      </c>
      <c r="D565" s="327"/>
      <c r="E565" s="181">
        <v>4.1280000000000001</v>
      </c>
      <c r="F565" s="182"/>
      <c r="G565" s="183"/>
      <c r="M565" s="179" t="s">
        <v>277</v>
      </c>
      <c r="O565" s="170"/>
    </row>
    <row r="566" spans="1:15">
      <c r="A566" s="177"/>
      <c r="B566" s="180"/>
      <c r="C566" s="326" t="s">
        <v>278</v>
      </c>
      <c r="D566" s="327"/>
      <c r="E566" s="181">
        <v>-24.322500000000002</v>
      </c>
      <c r="F566" s="182"/>
      <c r="G566" s="183"/>
      <c r="M566" s="179" t="s">
        <v>278</v>
      </c>
      <c r="O566" s="170"/>
    </row>
    <row r="567" spans="1:15">
      <c r="A567" s="177"/>
      <c r="B567" s="180"/>
      <c r="C567" s="326" t="s">
        <v>262</v>
      </c>
      <c r="D567" s="327"/>
      <c r="E567" s="181">
        <v>-6.58</v>
      </c>
      <c r="F567" s="182"/>
      <c r="G567" s="183"/>
      <c r="M567" s="179" t="s">
        <v>262</v>
      </c>
      <c r="O567" s="170"/>
    </row>
    <row r="568" spans="1:15">
      <c r="A568" s="177"/>
      <c r="B568" s="180"/>
      <c r="C568" s="326" t="s">
        <v>279</v>
      </c>
      <c r="D568" s="327"/>
      <c r="E568" s="181">
        <v>-16.819199999999999</v>
      </c>
      <c r="F568" s="182"/>
      <c r="G568" s="183"/>
      <c r="M568" s="179" t="s">
        <v>279</v>
      </c>
      <c r="O568" s="170"/>
    </row>
    <row r="569" spans="1:15">
      <c r="A569" s="177"/>
      <c r="B569" s="180"/>
      <c r="C569" s="326" t="s">
        <v>271</v>
      </c>
      <c r="D569" s="327"/>
      <c r="E569" s="181">
        <v>-6.9</v>
      </c>
      <c r="F569" s="182"/>
      <c r="G569" s="183"/>
      <c r="M569" s="179" t="s">
        <v>271</v>
      </c>
      <c r="O569" s="170"/>
    </row>
    <row r="570" spans="1:15">
      <c r="A570" s="177"/>
      <c r="B570" s="180"/>
      <c r="C570" s="326" t="s">
        <v>259</v>
      </c>
      <c r="D570" s="327"/>
      <c r="E570" s="181">
        <v>-2.7360000000000002</v>
      </c>
      <c r="F570" s="182"/>
      <c r="G570" s="183"/>
      <c r="M570" s="179" t="s">
        <v>259</v>
      </c>
      <c r="O570" s="170"/>
    </row>
    <row r="571" spans="1:15">
      <c r="A571" s="177"/>
      <c r="B571" s="180"/>
      <c r="C571" s="326" t="s">
        <v>257</v>
      </c>
      <c r="D571" s="327"/>
      <c r="E571" s="181">
        <v>-5.3940000000000001</v>
      </c>
      <c r="F571" s="182"/>
      <c r="G571" s="183"/>
      <c r="M571" s="179" t="s">
        <v>257</v>
      </c>
      <c r="O571" s="170"/>
    </row>
    <row r="572" spans="1:15">
      <c r="A572" s="177"/>
      <c r="B572" s="180"/>
      <c r="C572" s="326" t="s">
        <v>280</v>
      </c>
      <c r="D572" s="327"/>
      <c r="E572" s="181">
        <v>-0.72250000000000003</v>
      </c>
      <c r="F572" s="182"/>
      <c r="G572" s="183"/>
      <c r="M572" s="179" t="s">
        <v>280</v>
      </c>
      <c r="O572" s="170"/>
    </row>
    <row r="573" spans="1:15">
      <c r="A573" s="177"/>
      <c r="B573" s="180"/>
      <c r="C573" s="326" t="s">
        <v>281</v>
      </c>
      <c r="D573" s="327"/>
      <c r="E573" s="181">
        <v>-14.646599999999999</v>
      </c>
      <c r="F573" s="182"/>
      <c r="G573" s="183"/>
      <c r="M573" s="179" t="s">
        <v>281</v>
      </c>
      <c r="O573" s="170"/>
    </row>
    <row r="574" spans="1:15">
      <c r="A574" s="177"/>
      <c r="B574" s="180"/>
      <c r="C574" s="326" t="s">
        <v>282</v>
      </c>
      <c r="D574" s="327"/>
      <c r="E574" s="181">
        <v>-0.76500000000000001</v>
      </c>
      <c r="F574" s="182"/>
      <c r="G574" s="183"/>
      <c r="M574" s="179" t="s">
        <v>282</v>
      </c>
      <c r="O574" s="170"/>
    </row>
    <row r="575" spans="1:15">
      <c r="A575" s="177"/>
      <c r="B575" s="180"/>
      <c r="C575" s="326" t="s">
        <v>283</v>
      </c>
      <c r="D575" s="327"/>
      <c r="E575" s="181">
        <v>-2.6360999999999999</v>
      </c>
      <c r="F575" s="182"/>
      <c r="G575" s="183"/>
      <c r="M575" s="179" t="s">
        <v>283</v>
      </c>
      <c r="O575" s="170"/>
    </row>
    <row r="576" spans="1:15">
      <c r="A576" s="177"/>
      <c r="B576" s="180"/>
      <c r="C576" s="326" t="s">
        <v>284</v>
      </c>
      <c r="D576" s="327"/>
      <c r="E576" s="181">
        <v>-2.5924999999999998</v>
      </c>
      <c r="F576" s="182"/>
      <c r="G576" s="183"/>
      <c r="M576" s="179" t="s">
        <v>284</v>
      </c>
      <c r="O576" s="170"/>
    </row>
    <row r="577" spans="1:104">
      <c r="A577" s="177"/>
      <c r="B577" s="180"/>
      <c r="C577" s="326" t="s">
        <v>285</v>
      </c>
      <c r="D577" s="327"/>
      <c r="E577" s="181">
        <v>-4.9058999999999999</v>
      </c>
      <c r="F577" s="182"/>
      <c r="G577" s="183"/>
      <c r="M577" s="179" t="s">
        <v>285</v>
      </c>
      <c r="O577" s="170"/>
    </row>
    <row r="578" spans="1:104">
      <c r="A578" s="177"/>
      <c r="B578" s="180"/>
      <c r="C578" s="326" t="s">
        <v>286</v>
      </c>
      <c r="D578" s="327"/>
      <c r="E578" s="181">
        <v>-0.748</v>
      </c>
      <c r="F578" s="182"/>
      <c r="G578" s="183"/>
      <c r="M578" s="179" t="s">
        <v>286</v>
      </c>
      <c r="O578" s="170"/>
    </row>
    <row r="579" spans="1:104">
      <c r="A579" s="177"/>
      <c r="B579" s="180"/>
      <c r="C579" s="326" t="s">
        <v>287</v>
      </c>
      <c r="D579" s="327"/>
      <c r="E579" s="181">
        <v>-2.6048</v>
      </c>
      <c r="F579" s="182"/>
      <c r="G579" s="183"/>
      <c r="M579" s="179" t="s">
        <v>287</v>
      </c>
      <c r="O579" s="170"/>
    </row>
    <row r="580" spans="1:104">
      <c r="A580" s="177"/>
      <c r="B580" s="180"/>
      <c r="C580" s="326" t="s">
        <v>288</v>
      </c>
      <c r="D580" s="327"/>
      <c r="E580" s="181">
        <v>-14.7888</v>
      </c>
      <c r="F580" s="182"/>
      <c r="G580" s="183"/>
      <c r="M580" s="179" t="s">
        <v>288</v>
      </c>
      <c r="O580" s="170"/>
    </row>
    <row r="581" spans="1:104">
      <c r="A581" s="177"/>
      <c r="B581" s="180"/>
      <c r="C581" s="326" t="s">
        <v>268</v>
      </c>
      <c r="D581" s="327"/>
      <c r="E581" s="181">
        <v>-16.819199999999999</v>
      </c>
      <c r="F581" s="182"/>
      <c r="G581" s="183"/>
      <c r="M581" s="179" t="s">
        <v>268</v>
      </c>
      <c r="O581" s="170"/>
    </row>
    <row r="582" spans="1:104">
      <c r="A582" s="177"/>
      <c r="B582" s="180"/>
      <c r="C582" s="326" t="s">
        <v>269</v>
      </c>
      <c r="D582" s="327"/>
      <c r="E582" s="181">
        <v>-38.915999999999997</v>
      </c>
      <c r="F582" s="182"/>
      <c r="G582" s="183"/>
      <c r="M582" s="179" t="s">
        <v>269</v>
      </c>
      <c r="O582" s="170"/>
    </row>
    <row r="583" spans="1:104">
      <c r="A583" s="177"/>
      <c r="B583" s="180"/>
      <c r="C583" s="326" t="s">
        <v>262</v>
      </c>
      <c r="D583" s="327"/>
      <c r="E583" s="181">
        <v>-6.58</v>
      </c>
      <c r="F583" s="182"/>
      <c r="G583" s="183"/>
      <c r="M583" s="179" t="s">
        <v>262</v>
      </c>
      <c r="O583" s="170"/>
    </row>
    <row r="584" spans="1:104">
      <c r="A584" s="177"/>
      <c r="B584" s="180"/>
      <c r="C584" s="326" t="s">
        <v>259</v>
      </c>
      <c r="D584" s="327"/>
      <c r="E584" s="181">
        <v>-2.7360000000000002</v>
      </c>
      <c r="F584" s="182"/>
      <c r="G584" s="183"/>
      <c r="M584" s="179" t="s">
        <v>259</v>
      </c>
      <c r="O584" s="170"/>
    </row>
    <row r="585" spans="1:104">
      <c r="A585" s="177"/>
      <c r="B585" s="180"/>
      <c r="C585" s="326" t="s">
        <v>271</v>
      </c>
      <c r="D585" s="327"/>
      <c r="E585" s="181">
        <v>-6.9</v>
      </c>
      <c r="F585" s="182"/>
      <c r="G585" s="183"/>
      <c r="M585" s="179" t="s">
        <v>271</v>
      </c>
      <c r="O585" s="170"/>
    </row>
    <row r="586" spans="1:104">
      <c r="A586" s="177"/>
      <c r="B586" s="180"/>
      <c r="C586" s="326" t="s">
        <v>258</v>
      </c>
      <c r="D586" s="327"/>
      <c r="E586" s="181">
        <v>-3.48</v>
      </c>
      <c r="F586" s="182"/>
      <c r="G586" s="183"/>
      <c r="M586" s="179" t="s">
        <v>258</v>
      </c>
      <c r="O586" s="170"/>
    </row>
    <row r="587" spans="1:104">
      <c r="A587" s="177"/>
      <c r="B587" s="180"/>
      <c r="C587" s="326" t="s">
        <v>289</v>
      </c>
      <c r="D587" s="327"/>
      <c r="E587" s="181">
        <v>123.1224</v>
      </c>
      <c r="F587" s="182"/>
      <c r="G587" s="183"/>
      <c r="M587" s="179" t="s">
        <v>289</v>
      </c>
      <c r="O587" s="170"/>
    </row>
    <row r="588" spans="1:104">
      <c r="A588" s="177"/>
      <c r="B588" s="180"/>
      <c r="C588" s="326" t="s">
        <v>290</v>
      </c>
      <c r="D588" s="327"/>
      <c r="E588" s="181">
        <v>-26.998200000000001</v>
      </c>
      <c r="F588" s="182"/>
      <c r="G588" s="183"/>
      <c r="M588" s="179" t="s">
        <v>290</v>
      </c>
      <c r="O588" s="170"/>
    </row>
    <row r="589" spans="1:104">
      <c r="A589" s="171">
        <v>42</v>
      </c>
      <c r="B589" s="172" t="s">
        <v>383</v>
      </c>
      <c r="C589" s="173" t="s">
        <v>384</v>
      </c>
      <c r="D589" s="174" t="s">
        <v>149</v>
      </c>
      <c r="E589" s="175">
        <v>260.63099999999997</v>
      </c>
      <c r="F589" s="175">
        <v>0</v>
      </c>
      <c r="G589" s="176">
        <f>E589*F589</f>
        <v>0</v>
      </c>
      <c r="O589" s="170">
        <v>2</v>
      </c>
      <c r="AA589" s="146">
        <v>3</v>
      </c>
      <c r="AB589" s="146">
        <v>1</v>
      </c>
      <c r="AC589" s="146">
        <v>553420164</v>
      </c>
      <c r="AZ589" s="146">
        <v>1</v>
      </c>
      <c r="BA589" s="146">
        <f>IF(AZ589=1,G589,0)</f>
        <v>0</v>
      </c>
      <c r="BB589" s="146">
        <f>IF(AZ589=2,G589,0)</f>
        <v>0</v>
      </c>
      <c r="BC589" s="146">
        <f>IF(AZ589=3,G589,0)</f>
        <v>0</v>
      </c>
      <c r="BD589" s="146">
        <f>IF(AZ589=4,G589,0)</f>
        <v>0</v>
      </c>
      <c r="BE589" s="146">
        <f>IF(AZ589=5,G589,0)</f>
        <v>0</v>
      </c>
      <c r="CA589" s="170">
        <v>3</v>
      </c>
      <c r="CB589" s="170">
        <v>1</v>
      </c>
      <c r="CZ589" s="146">
        <v>5.9999999999999995E-4</v>
      </c>
    </row>
    <row r="590" spans="1:104">
      <c r="A590" s="177"/>
      <c r="B590" s="180"/>
      <c r="C590" s="326" t="s">
        <v>211</v>
      </c>
      <c r="D590" s="327"/>
      <c r="E590" s="181">
        <v>0</v>
      </c>
      <c r="F590" s="182"/>
      <c r="G590" s="183"/>
      <c r="M590" s="179" t="s">
        <v>211</v>
      </c>
      <c r="O590" s="170"/>
    </row>
    <row r="591" spans="1:104">
      <c r="A591" s="177"/>
      <c r="B591" s="180"/>
      <c r="C591" s="328" t="s">
        <v>184</v>
      </c>
      <c r="D591" s="327"/>
      <c r="E591" s="205">
        <v>0</v>
      </c>
      <c r="F591" s="182"/>
      <c r="G591" s="183"/>
      <c r="M591" s="179" t="s">
        <v>184</v>
      </c>
      <c r="O591" s="170"/>
    </row>
    <row r="592" spans="1:104" ht="22.5">
      <c r="A592" s="177"/>
      <c r="B592" s="180"/>
      <c r="C592" s="328" t="s">
        <v>150</v>
      </c>
      <c r="D592" s="327"/>
      <c r="E592" s="205">
        <v>102.62</v>
      </c>
      <c r="F592" s="182"/>
      <c r="G592" s="183"/>
      <c r="M592" s="179" t="s">
        <v>150</v>
      </c>
      <c r="O592" s="170"/>
    </row>
    <row r="593" spans="1:104" ht="22.5">
      <c r="A593" s="177"/>
      <c r="B593" s="180"/>
      <c r="C593" s="328" t="s">
        <v>151</v>
      </c>
      <c r="D593" s="327"/>
      <c r="E593" s="205">
        <v>111.22</v>
      </c>
      <c r="F593" s="182"/>
      <c r="G593" s="183"/>
      <c r="M593" s="179" t="s">
        <v>151</v>
      </c>
      <c r="O593" s="170"/>
    </row>
    <row r="594" spans="1:104">
      <c r="A594" s="177"/>
      <c r="B594" s="180"/>
      <c r="C594" s="328" t="s">
        <v>152</v>
      </c>
      <c r="D594" s="327"/>
      <c r="E594" s="205">
        <v>34.380000000000003</v>
      </c>
      <c r="F594" s="182"/>
      <c r="G594" s="183"/>
      <c r="M594" s="179" t="s">
        <v>152</v>
      </c>
      <c r="O594" s="170"/>
    </row>
    <row r="595" spans="1:104">
      <c r="A595" s="177"/>
      <c r="B595" s="180"/>
      <c r="C595" s="328" t="s">
        <v>189</v>
      </c>
      <c r="D595" s="327"/>
      <c r="E595" s="205">
        <v>248.22</v>
      </c>
      <c r="F595" s="182"/>
      <c r="G595" s="183"/>
      <c r="M595" s="179" t="s">
        <v>189</v>
      </c>
      <c r="O595" s="170"/>
    </row>
    <row r="596" spans="1:104">
      <c r="A596" s="177"/>
      <c r="B596" s="180"/>
      <c r="C596" s="326" t="s">
        <v>385</v>
      </c>
      <c r="D596" s="327"/>
      <c r="E596" s="181">
        <v>260.63099999999997</v>
      </c>
      <c r="F596" s="182"/>
      <c r="G596" s="183"/>
      <c r="M596" s="179" t="s">
        <v>385</v>
      </c>
      <c r="O596" s="170"/>
    </row>
    <row r="597" spans="1:104">
      <c r="A597" s="184"/>
      <c r="B597" s="185" t="s">
        <v>78</v>
      </c>
      <c r="C597" s="186" t="str">
        <f>CONCATENATE(B127," ",C127)</f>
        <v>62 Úpravy povrchů vnější</v>
      </c>
      <c r="D597" s="187"/>
      <c r="E597" s="188"/>
      <c r="F597" s="189"/>
      <c r="G597" s="190">
        <f>SUM(G127:G596)</f>
        <v>0</v>
      </c>
      <c r="O597" s="170">
        <v>4</v>
      </c>
      <c r="BA597" s="191">
        <f>SUM(BA127:BA596)</f>
        <v>0</v>
      </c>
      <c r="BB597" s="191">
        <f>SUM(BB127:BB596)</f>
        <v>0</v>
      </c>
      <c r="BC597" s="191">
        <f>SUM(BC127:BC596)</f>
        <v>0</v>
      </c>
      <c r="BD597" s="191">
        <f>SUM(BD127:BD596)</f>
        <v>0</v>
      </c>
      <c r="BE597" s="191">
        <f>SUM(BE127:BE596)</f>
        <v>0</v>
      </c>
    </row>
    <row r="598" spans="1:104">
      <c r="A598" s="163" t="s">
        <v>74</v>
      </c>
      <c r="B598" s="164" t="s">
        <v>386</v>
      </c>
      <c r="C598" s="165" t="s">
        <v>387</v>
      </c>
      <c r="D598" s="166"/>
      <c r="E598" s="167"/>
      <c r="F598" s="167"/>
      <c r="G598" s="168"/>
      <c r="H598" s="169"/>
      <c r="I598" s="169"/>
      <c r="O598" s="170">
        <v>1</v>
      </c>
    </row>
    <row r="599" spans="1:104">
      <c r="A599" s="171">
        <v>43</v>
      </c>
      <c r="B599" s="172" t="s">
        <v>388</v>
      </c>
      <c r="C599" s="173" t="s">
        <v>389</v>
      </c>
      <c r="D599" s="174" t="s">
        <v>100</v>
      </c>
      <c r="E599" s="175">
        <v>49.265099999999997</v>
      </c>
      <c r="F599" s="175">
        <v>0</v>
      </c>
      <c r="G599" s="176">
        <f>E599*F599</f>
        <v>0</v>
      </c>
      <c r="O599" s="170">
        <v>2</v>
      </c>
      <c r="AA599" s="146">
        <v>1</v>
      </c>
      <c r="AB599" s="146">
        <v>1</v>
      </c>
      <c r="AC599" s="146">
        <v>1</v>
      </c>
      <c r="AZ599" s="146">
        <v>1</v>
      </c>
      <c r="BA599" s="146">
        <f>IF(AZ599=1,G599,0)</f>
        <v>0</v>
      </c>
      <c r="BB599" s="146">
        <f>IF(AZ599=2,G599,0)</f>
        <v>0</v>
      </c>
      <c r="BC599" s="146">
        <f>IF(AZ599=3,G599,0)</f>
        <v>0</v>
      </c>
      <c r="BD599" s="146">
        <f>IF(AZ599=4,G599,0)</f>
        <v>0</v>
      </c>
      <c r="BE599" s="146">
        <f>IF(AZ599=5,G599,0)</f>
        <v>0</v>
      </c>
      <c r="CA599" s="170">
        <v>1</v>
      </c>
      <c r="CB599" s="170">
        <v>1</v>
      </c>
      <c r="CZ599" s="146">
        <v>2.5249999999999999</v>
      </c>
    </row>
    <row r="600" spans="1:104">
      <c r="A600" s="177"/>
      <c r="B600" s="180"/>
      <c r="C600" s="326" t="s">
        <v>94</v>
      </c>
      <c r="D600" s="327"/>
      <c r="E600" s="181">
        <v>0</v>
      </c>
      <c r="F600" s="182"/>
      <c r="G600" s="183"/>
      <c r="M600" s="179" t="s">
        <v>94</v>
      </c>
      <c r="O600" s="170"/>
    </row>
    <row r="601" spans="1:104">
      <c r="A601" s="177"/>
      <c r="B601" s="180"/>
      <c r="C601" s="328" t="s">
        <v>184</v>
      </c>
      <c r="D601" s="327"/>
      <c r="E601" s="205">
        <v>0</v>
      </c>
      <c r="F601" s="182"/>
      <c r="G601" s="183"/>
      <c r="M601" s="179" t="s">
        <v>184</v>
      </c>
      <c r="O601" s="170"/>
    </row>
    <row r="602" spans="1:104">
      <c r="A602" s="177"/>
      <c r="B602" s="180"/>
      <c r="C602" s="328" t="s">
        <v>176</v>
      </c>
      <c r="D602" s="327"/>
      <c r="E602" s="205">
        <v>3</v>
      </c>
      <c r="F602" s="182"/>
      <c r="G602" s="183"/>
      <c r="M602" s="179" t="s">
        <v>176</v>
      </c>
      <c r="O602" s="170"/>
    </row>
    <row r="603" spans="1:104">
      <c r="A603" s="177"/>
      <c r="B603" s="180"/>
      <c r="C603" s="328" t="s">
        <v>177</v>
      </c>
      <c r="D603" s="327"/>
      <c r="E603" s="205">
        <v>4.5</v>
      </c>
      <c r="F603" s="182"/>
      <c r="G603" s="183"/>
      <c r="M603" s="179" t="s">
        <v>177</v>
      </c>
      <c r="O603" s="170"/>
    </row>
    <row r="604" spans="1:104">
      <c r="A604" s="177"/>
      <c r="B604" s="180"/>
      <c r="C604" s="328" t="s">
        <v>178</v>
      </c>
      <c r="D604" s="327"/>
      <c r="E604" s="205">
        <v>1.5</v>
      </c>
      <c r="F604" s="182"/>
      <c r="G604" s="183"/>
      <c r="M604" s="179" t="s">
        <v>178</v>
      </c>
      <c r="O604" s="170"/>
    </row>
    <row r="605" spans="1:104">
      <c r="A605" s="177"/>
      <c r="B605" s="180"/>
      <c r="C605" s="328" t="s">
        <v>189</v>
      </c>
      <c r="D605" s="327"/>
      <c r="E605" s="205">
        <v>9</v>
      </c>
      <c r="F605" s="182"/>
      <c r="G605" s="183"/>
      <c r="M605" s="179" t="s">
        <v>189</v>
      </c>
      <c r="O605" s="170"/>
    </row>
    <row r="606" spans="1:104">
      <c r="A606" s="177"/>
      <c r="B606" s="180"/>
      <c r="C606" s="326" t="s">
        <v>390</v>
      </c>
      <c r="D606" s="327"/>
      <c r="E606" s="181">
        <v>0.63</v>
      </c>
      <c r="F606" s="182"/>
      <c r="G606" s="183"/>
      <c r="M606" s="179" t="s">
        <v>390</v>
      </c>
      <c r="O606" s="170"/>
    </row>
    <row r="607" spans="1:104">
      <c r="A607" s="177"/>
      <c r="B607" s="180"/>
      <c r="C607" s="326" t="s">
        <v>391</v>
      </c>
      <c r="D607" s="327"/>
      <c r="E607" s="181">
        <v>0</v>
      </c>
      <c r="F607" s="182"/>
      <c r="G607" s="183"/>
      <c r="M607" s="179" t="s">
        <v>391</v>
      </c>
      <c r="O607" s="170"/>
    </row>
    <row r="608" spans="1:104">
      <c r="A608" s="177"/>
      <c r="B608" s="180"/>
      <c r="C608" s="328" t="s">
        <v>184</v>
      </c>
      <c r="D608" s="327"/>
      <c r="E608" s="205">
        <v>0</v>
      </c>
      <c r="F608" s="182"/>
      <c r="G608" s="183"/>
      <c r="M608" s="179" t="s">
        <v>184</v>
      </c>
      <c r="O608" s="170"/>
    </row>
    <row r="609" spans="1:104" ht="22.5">
      <c r="A609" s="177"/>
      <c r="B609" s="180"/>
      <c r="C609" s="328" t="s">
        <v>392</v>
      </c>
      <c r="D609" s="327"/>
      <c r="E609" s="205">
        <v>437.05779999999999</v>
      </c>
      <c r="F609" s="182"/>
      <c r="G609" s="183"/>
      <c r="M609" s="179" t="s">
        <v>392</v>
      </c>
      <c r="O609" s="170"/>
    </row>
    <row r="610" spans="1:104">
      <c r="A610" s="177"/>
      <c r="B610" s="180"/>
      <c r="C610" s="328" t="s">
        <v>393</v>
      </c>
      <c r="D610" s="327"/>
      <c r="E610" s="205">
        <v>455.334</v>
      </c>
      <c r="F610" s="182"/>
      <c r="G610" s="183"/>
      <c r="M610" s="179" t="s">
        <v>393</v>
      </c>
      <c r="O610" s="170"/>
    </row>
    <row r="611" spans="1:104">
      <c r="A611" s="177"/>
      <c r="B611" s="180"/>
      <c r="C611" s="328" t="s">
        <v>394</v>
      </c>
      <c r="D611" s="327"/>
      <c r="E611" s="205">
        <v>80.31</v>
      </c>
      <c r="F611" s="182"/>
      <c r="G611" s="183"/>
      <c r="M611" s="179" t="s">
        <v>394</v>
      </c>
      <c r="O611" s="170"/>
    </row>
    <row r="612" spans="1:104">
      <c r="A612" s="177"/>
      <c r="B612" s="180"/>
      <c r="C612" s="328" t="s">
        <v>189</v>
      </c>
      <c r="D612" s="327"/>
      <c r="E612" s="205">
        <v>972.70180000000005</v>
      </c>
      <c r="F612" s="182"/>
      <c r="G612" s="183"/>
      <c r="M612" s="179" t="s">
        <v>189</v>
      </c>
      <c r="O612" s="170"/>
    </row>
    <row r="613" spans="1:104">
      <c r="A613" s="177"/>
      <c r="B613" s="180"/>
      <c r="C613" s="326" t="s">
        <v>395</v>
      </c>
      <c r="D613" s="327"/>
      <c r="E613" s="181">
        <v>48.635100000000001</v>
      </c>
      <c r="F613" s="182"/>
      <c r="G613" s="183"/>
      <c r="M613" s="179" t="s">
        <v>395</v>
      </c>
      <c r="O613" s="170"/>
    </row>
    <row r="614" spans="1:104">
      <c r="A614" s="171">
        <v>44</v>
      </c>
      <c r="B614" s="172" t="s">
        <v>396</v>
      </c>
      <c r="C614" s="173" t="s">
        <v>397</v>
      </c>
      <c r="D614" s="174" t="s">
        <v>100</v>
      </c>
      <c r="E614" s="175">
        <v>48.635100000000001</v>
      </c>
      <c r="F614" s="175">
        <v>0</v>
      </c>
      <c r="G614" s="176">
        <f>E614*F614</f>
        <v>0</v>
      </c>
      <c r="O614" s="170">
        <v>2</v>
      </c>
      <c r="AA614" s="146">
        <v>1</v>
      </c>
      <c r="AB614" s="146">
        <v>1</v>
      </c>
      <c r="AC614" s="146">
        <v>1</v>
      </c>
      <c r="AZ614" s="146">
        <v>1</v>
      </c>
      <c r="BA614" s="146">
        <f>IF(AZ614=1,G614,0)</f>
        <v>0</v>
      </c>
      <c r="BB614" s="146">
        <f>IF(AZ614=2,G614,0)</f>
        <v>0</v>
      </c>
      <c r="BC614" s="146">
        <f>IF(AZ614=3,G614,0)</f>
        <v>0</v>
      </c>
      <c r="BD614" s="146">
        <f>IF(AZ614=4,G614,0)</f>
        <v>0</v>
      </c>
      <c r="BE614" s="146">
        <f>IF(AZ614=5,G614,0)</f>
        <v>0</v>
      </c>
      <c r="CA614" s="170">
        <v>1</v>
      </c>
      <c r="CB614" s="170">
        <v>1</v>
      </c>
      <c r="CZ614" s="146">
        <v>0</v>
      </c>
    </row>
    <row r="615" spans="1:104">
      <c r="A615" s="177"/>
      <c r="B615" s="180"/>
      <c r="C615" s="326" t="s">
        <v>391</v>
      </c>
      <c r="D615" s="327"/>
      <c r="E615" s="181">
        <v>0</v>
      </c>
      <c r="F615" s="182"/>
      <c r="G615" s="183"/>
      <c r="M615" s="179" t="s">
        <v>391</v>
      </c>
      <c r="O615" s="170"/>
    </row>
    <row r="616" spans="1:104">
      <c r="A616" s="177"/>
      <c r="B616" s="180"/>
      <c r="C616" s="328" t="s">
        <v>184</v>
      </c>
      <c r="D616" s="327"/>
      <c r="E616" s="205">
        <v>0</v>
      </c>
      <c r="F616" s="182"/>
      <c r="G616" s="183"/>
      <c r="M616" s="179" t="s">
        <v>184</v>
      </c>
      <c r="O616" s="170"/>
    </row>
    <row r="617" spans="1:104" ht="22.5">
      <c r="A617" s="177"/>
      <c r="B617" s="180"/>
      <c r="C617" s="328" t="s">
        <v>392</v>
      </c>
      <c r="D617" s="327"/>
      <c r="E617" s="205">
        <v>437.05779999999999</v>
      </c>
      <c r="F617" s="182"/>
      <c r="G617" s="183"/>
      <c r="M617" s="179" t="s">
        <v>392</v>
      </c>
      <c r="O617" s="170"/>
    </row>
    <row r="618" spans="1:104">
      <c r="A618" s="177"/>
      <c r="B618" s="180"/>
      <c r="C618" s="328" t="s">
        <v>393</v>
      </c>
      <c r="D618" s="327"/>
      <c r="E618" s="205">
        <v>455.334</v>
      </c>
      <c r="F618" s="182"/>
      <c r="G618" s="183"/>
      <c r="M618" s="179" t="s">
        <v>393</v>
      </c>
      <c r="O618" s="170"/>
    </row>
    <row r="619" spans="1:104">
      <c r="A619" s="177"/>
      <c r="B619" s="180"/>
      <c r="C619" s="328" t="s">
        <v>394</v>
      </c>
      <c r="D619" s="327"/>
      <c r="E619" s="205">
        <v>80.31</v>
      </c>
      <c r="F619" s="182"/>
      <c r="G619" s="183"/>
      <c r="M619" s="179" t="s">
        <v>394</v>
      </c>
      <c r="O619" s="170"/>
    </row>
    <row r="620" spans="1:104">
      <c r="A620" s="177"/>
      <c r="B620" s="180"/>
      <c r="C620" s="328" t="s">
        <v>189</v>
      </c>
      <c r="D620" s="327"/>
      <c r="E620" s="205">
        <v>972.70180000000005</v>
      </c>
      <c r="F620" s="182"/>
      <c r="G620" s="183"/>
      <c r="M620" s="179" t="s">
        <v>189</v>
      </c>
      <c r="O620" s="170"/>
    </row>
    <row r="621" spans="1:104">
      <c r="A621" s="177"/>
      <c r="B621" s="180"/>
      <c r="C621" s="326" t="s">
        <v>395</v>
      </c>
      <c r="D621" s="327"/>
      <c r="E621" s="181">
        <v>48.635100000000001</v>
      </c>
      <c r="F621" s="182"/>
      <c r="G621" s="183"/>
      <c r="M621" s="179" t="s">
        <v>395</v>
      </c>
      <c r="O621" s="170"/>
    </row>
    <row r="622" spans="1:104" ht="22.5">
      <c r="A622" s="171">
        <v>45</v>
      </c>
      <c r="B622" s="172" t="s">
        <v>398</v>
      </c>
      <c r="C622" s="173" t="s">
        <v>399</v>
      </c>
      <c r="D622" s="174" t="s">
        <v>123</v>
      </c>
      <c r="E622" s="175">
        <v>3.056</v>
      </c>
      <c r="F622" s="175">
        <v>0</v>
      </c>
      <c r="G622" s="176">
        <f>E622*F622</f>
        <v>0</v>
      </c>
      <c r="O622" s="170">
        <v>2</v>
      </c>
      <c r="AA622" s="146">
        <v>1</v>
      </c>
      <c r="AB622" s="146">
        <v>0</v>
      </c>
      <c r="AC622" s="146">
        <v>0</v>
      </c>
      <c r="AZ622" s="146">
        <v>1</v>
      </c>
      <c r="BA622" s="146">
        <f>IF(AZ622=1,G622,0)</f>
        <v>0</v>
      </c>
      <c r="BB622" s="146">
        <f>IF(AZ622=2,G622,0)</f>
        <v>0</v>
      </c>
      <c r="BC622" s="146">
        <f>IF(AZ622=3,G622,0)</f>
        <v>0</v>
      </c>
      <c r="BD622" s="146">
        <f>IF(AZ622=4,G622,0)</f>
        <v>0</v>
      </c>
      <c r="BE622" s="146">
        <f>IF(AZ622=5,G622,0)</f>
        <v>0</v>
      </c>
      <c r="CA622" s="170">
        <v>1</v>
      </c>
      <c r="CB622" s="170">
        <v>0</v>
      </c>
      <c r="CZ622" s="146">
        <v>1.0662499999999999</v>
      </c>
    </row>
    <row r="623" spans="1:104">
      <c r="A623" s="177"/>
      <c r="B623" s="180"/>
      <c r="C623" s="326" t="s">
        <v>94</v>
      </c>
      <c r="D623" s="327"/>
      <c r="E623" s="181">
        <v>0</v>
      </c>
      <c r="F623" s="182"/>
      <c r="G623" s="183"/>
      <c r="M623" s="179" t="s">
        <v>94</v>
      </c>
      <c r="O623" s="170"/>
    </row>
    <row r="624" spans="1:104">
      <c r="A624" s="177"/>
      <c r="B624" s="180"/>
      <c r="C624" s="328" t="s">
        <v>184</v>
      </c>
      <c r="D624" s="327"/>
      <c r="E624" s="205">
        <v>0</v>
      </c>
      <c r="F624" s="182"/>
      <c r="G624" s="183"/>
      <c r="M624" s="179" t="s">
        <v>184</v>
      </c>
      <c r="O624" s="170"/>
    </row>
    <row r="625" spans="1:104">
      <c r="A625" s="177"/>
      <c r="B625" s="180"/>
      <c r="C625" s="328" t="s">
        <v>176</v>
      </c>
      <c r="D625" s="327"/>
      <c r="E625" s="205">
        <v>3</v>
      </c>
      <c r="F625" s="182"/>
      <c r="G625" s="183"/>
      <c r="M625" s="179" t="s">
        <v>176</v>
      </c>
      <c r="O625" s="170"/>
    </row>
    <row r="626" spans="1:104">
      <c r="A626" s="177"/>
      <c r="B626" s="180"/>
      <c r="C626" s="328" t="s">
        <v>177</v>
      </c>
      <c r="D626" s="327"/>
      <c r="E626" s="205">
        <v>4.5</v>
      </c>
      <c r="F626" s="182"/>
      <c r="G626" s="183"/>
      <c r="M626" s="179" t="s">
        <v>177</v>
      </c>
      <c r="O626" s="170"/>
    </row>
    <row r="627" spans="1:104">
      <c r="A627" s="177"/>
      <c r="B627" s="180"/>
      <c r="C627" s="328" t="s">
        <v>178</v>
      </c>
      <c r="D627" s="327"/>
      <c r="E627" s="205">
        <v>1.5</v>
      </c>
      <c r="F627" s="182"/>
      <c r="G627" s="183"/>
      <c r="M627" s="179" t="s">
        <v>178</v>
      </c>
      <c r="O627" s="170"/>
    </row>
    <row r="628" spans="1:104">
      <c r="A628" s="177"/>
      <c r="B628" s="180"/>
      <c r="C628" s="328" t="s">
        <v>189</v>
      </c>
      <c r="D628" s="327"/>
      <c r="E628" s="205">
        <v>9</v>
      </c>
      <c r="F628" s="182"/>
      <c r="G628" s="183"/>
      <c r="M628" s="179" t="s">
        <v>189</v>
      </c>
      <c r="O628" s="170"/>
    </row>
    <row r="629" spans="1:104">
      <c r="A629" s="177"/>
      <c r="B629" s="180"/>
      <c r="C629" s="326" t="s">
        <v>400</v>
      </c>
      <c r="D629" s="327"/>
      <c r="E629" s="181">
        <v>2.8000000000000001E-2</v>
      </c>
      <c r="F629" s="182"/>
      <c r="G629" s="183"/>
      <c r="M629" s="179" t="s">
        <v>400</v>
      </c>
      <c r="O629" s="170"/>
    </row>
    <row r="630" spans="1:104">
      <c r="A630" s="177"/>
      <c r="B630" s="180"/>
      <c r="C630" s="326" t="s">
        <v>391</v>
      </c>
      <c r="D630" s="327"/>
      <c r="E630" s="181">
        <v>0</v>
      </c>
      <c r="F630" s="182"/>
      <c r="G630" s="183"/>
      <c r="M630" s="179" t="s">
        <v>391</v>
      </c>
      <c r="O630" s="170"/>
    </row>
    <row r="631" spans="1:104">
      <c r="A631" s="177"/>
      <c r="B631" s="180"/>
      <c r="C631" s="328" t="s">
        <v>184</v>
      </c>
      <c r="D631" s="327"/>
      <c r="E631" s="205">
        <v>0</v>
      </c>
      <c r="F631" s="182"/>
      <c r="G631" s="183"/>
      <c r="M631" s="179" t="s">
        <v>184</v>
      </c>
      <c r="O631" s="170"/>
    </row>
    <row r="632" spans="1:104" ht="22.5">
      <c r="A632" s="177"/>
      <c r="B632" s="180"/>
      <c r="C632" s="328" t="s">
        <v>392</v>
      </c>
      <c r="D632" s="327"/>
      <c r="E632" s="205">
        <v>437.05779999999999</v>
      </c>
      <c r="F632" s="182"/>
      <c r="G632" s="183"/>
      <c r="M632" s="179" t="s">
        <v>392</v>
      </c>
      <c r="O632" s="170"/>
    </row>
    <row r="633" spans="1:104">
      <c r="A633" s="177"/>
      <c r="B633" s="180"/>
      <c r="C633" s="328" t="s">
        <v>393</v>
      </c>
      <c r="D633" s="327"/>
      <c r="E633" s="205">
        <v>455.334</v>
      </c>
      <c r="F633" s="182"/>
      <c r="G633" s="183"/>
      <c r="M633" s="179" t="s">
        <v>393</v>
      </c>
      <c r="O633" s="170"/>
    </row>
    <row r="634" spans="1:104">
      <c r="A634" s="177"/>
      <c r="B634" s="180"/>
      <c r="C634" s="328" t="s">
        <v>394</v>
      </c>
      <c r="D634" s="327"/>
      <c r="E634" s="205">
        <v>80.31</v>
      </c>
      <c r="F634" s="182"/>
      <c r="G634" s="183"/>
      <c r="M634" s="179" t="s">
        <v>394</v>
      </c>
      <c r="O634" s="170"/>
    </row>
    <row r="635" spans="1:104">
      <c r="A635" s="177"/>
      <c r="B635" s="180"/>
      <c r="C635" s="328" t="s">
        <v>189</v>
      </c>
      <c r="D635" s="327"/>
      <c r="E635" s="205">
        <v>972.70180000000005</v>
      </c>
      <c r="F635" s="182"/>
      <c r="G635" s="183"/>
      <c r="M635" s="179" t="s">
        <v>189</v>
      </c>
      <c r="O635" s="170"/>
    </row>
    <row r="636" spans="1:104">
      <c r="A636" s="177"/>
      <c r="B636" s="180"/>
      <c r="C636" s="326" t="s">
        <v>401</v>
      </c>
      <c r="D636" s="327"/>
      <c r="E636" s="181">
        <v>3.028</v>
      </c>
      <c r="F636" s="182"/>
      <c r="G636" s="183"/>
      <c r="M636" s="179" t="s">
        <v>401</v>
      </c>
      <c r="O636" s="170"/>
    </row>
    <row r="637" spans="1:104">
      <c r="A637" s="171">
        <v>46</v>
      </c>
      <c r="B637" s="172" t="s">
        <v>402</v>
      </c>
      <c r="C637" s="173" t="s">
        <v>403</v>
      </c>
      <c r="D637" s="174" t="s">
        <v>85</v>
      </c>
      <c r="E637" s="175">
        <v>124.11</v>
      </c>
      <c r="F637" s="175">
        <v>0</v>
      </c>
      <c r="G637" s="176">
        <f>E637*F637</f>
        <v>0</v>
      </c>
      <c r="O637" s="170">
        <v>2</v>
      </c>
      <c r="AA637" s="146">
        <v>1</v>
      </c>
      <c r="AB637" s="146">
        <v>1</v>
      </c>
      <c r="AC637" s="146">
        <v>1</v>
      </c>
      <c r="AZ637" s="146">
        <v>1</v>
      </c>
      <c r="BA637" s="146">
        <f>IF(AZ637=1,G637,0)</f>
        <v>0</v>
      </c>
      <c r="BB637" s="146">
        <f>IF(AZ637=2,G637,0)</f>
        <v>0</v>
      </c>
      <c r="BC637" s="146">
        <f>IF(AZ637=3,G637,0)</f>
        <v>0</v>
      </c>
      <c r="BD637" s="146">
        <f>IF(AZ637=4,G637,0)</f>
        <v>0</v>
      </c>
      <c r="BE637" s="146">
        <f>IF(AZ637=5,G637,0)</f>
        <v>0</v>
      </c>
      <c r="CA637" s="170">
        <v>1</v>
      </c>
      <c r="CB637" s="170">
        <v>1</v>
      </c>
      <c r="CZ637" s="146">
        <v>0.1837</v>
      </c>
    </row>
    <row r="638" spans="1:104">
      <c r="A638" s="177"/>
      <c r="B638" s="180"/>
      <c r="C638" s="326" t="s">
        <v>404</v>
      </c>
      <c r="D638" s="327"/>
      <c r="E638" s="181">
        <v>0</v>
      </c>
      <c r="F638" s="182"/>
      <c r="G638" s="183"/>
      <c r="M638" s="179" t="s">
        <v>404</v>
      </c>
      <c r="O638" s="170"/>
    </row>
    <row r="639" spans="1:104">
      <c r="A639" s="177"/>
      <c r="B639" s="180"/>
      <c r="C639" s="328" t="s">
        <v>184</v>
      </c>
      <c r="D639" s="327"/>
      <c r="E639" s="205">
        <v>0</v>
      </c>
      <c r="F639" s="182"/>
      <c r="G639" s="183"/>
      <c r="M639" s="179" t="s">
        <v>184</v>
      </c>
      <c r="O639" s="170"/>
    </row>
    <row r="640" spans="1:104" ht="22.5">
      <c r="A640" s="177"/>
      <c r="B640" s="180"/>
      <c r="C640" s="328" t="s">
        <v>405</v>
      </c>
      <c r="D640" s="327"/>
      <c r="E640" s="205">
        <v>102.62</v>
      </c>
      <c r="F640" s="182"/>
      <c r="G640" s="183"/>
      <c r="M640" s="179" t="s">
        <v>405</v>
      </c>
      <c r="O640" s="170"/>
    </row>
    <row r="641" spans="1:104" ht="22.5">
      <c r="A641" s="177"/>
      <c r="B641" s="180"/>
      <c r="C641" s="328" t="s">
        <v>406</v>
      </c>
      <c r="D641" s="327"/>
      <c r="E641" s="205">
        <v>111.22</v>
      </c>
      <c r="F641" s="182"/>
      <c r="G641" s="183"/>
      <c r="M641" s="179" t="s">
        <v>406</v>
      </c>
      <c r="O641" s="170"/>
    </row>
    <row r="642" spans="1:104">
      <c r="A642" s="177"/>
      <c r="B642" s="180"/>
      <c r="C642" s="328" t="s">
        <v>407</v>
      </c>
      <c r="D642" s="327"/>
      <c r="E642" s="205">
        <v>34.380000000000003</v>
      </c>
      <c r="F642" s="182"/>
      <c r="G642" s="183"/>
      <c r="M642" s="179" t="s">
        <v>407</v>
      </c>
      <c r="O642" s="170"/>
    </row>
    <row r="643" spans="1:104">
      <c r="A643" s="177"/>
      <c r="B643" s="180"/>
      <c r="C643" s="328" t="s">
        <v>189</v>
      </c>
      <c r="D643" s="327"/>
      <c r="E643" s="205">
        <v>248.22</v>
      </c>
      <c r="F643" s="182"/>
      <c r="G643" s="183"/>
      <c r="M643" s="179" t="s">
        <v>189</v>
      </c>
      <c r="O643" s="170"/>
    </row>
    <row r="644" spans="1:104">
      <c r="A644" s="177"/>
      <c r="B644" s="180"/>
      <c r="C644" s="326" t="s">
        <v>408</v>
      </c>
      <c r="D644" s="327"/>
      <c r="E644" s="181">
        <v>124.11</v>
      </c>
      <c r="F644" s="182"/>
      <c r="G644" s="183"/>
      <c r="M644" s="179" t="s">
        <v>408</v>
      </c>
      <c r="O644" s="170"/>
    </row>
    <row r="645" spans="1:104">
      <c r="A645" s="184"/>
      <c r="B645" s="185" t="s">
        <v>78</v>
      </c>
      <c r="C645" s="186" t="str">
        <f>CONCATENATE(B598," ",C598)</f>
        <v>63 Podlahy a podlahové konstrukce</v>
      </c>
      <c r="D645" s="187"/>
      <c r="E645" s="188"/>
      <c r="F645" s="189"/>
      <c r="G645" s="190">
        <f>SUM(G598:G644)</f>
        <v>0</v>
      </c>
      <c r="O645" s="170">
        <v>4</v>
      </c>
      <c r="BA645" s="191">
        <f>SUM(BA598:BA644)</f>
        <v>0</v>
      </c>
      <c r="BB645" s="191">
        <f>SUM(BB598:BB644)</f>
        <v>0</v>
      </c>
      <c r="BC645" s="191">
        <f>SUM(BC598:BC644)</f>
        <v>0</v>
      </c>
      <c r="BD645" s="191">
        <f>SUM(BD598:BD644)</f>
        <v>0</v>
      </c>
      <c r="BE645" s="191">
        <f>SUM(BE598:BE644)</f>
        <v>0</v>
      </c>
    </row>
    <row r="646" spans="1:104">
      <c r="A646" s="163" t="s">
        <v>74</v>
      </c>
      <c r="B646" s="164" t="s">
        <v>409</v>
      </c>
      <c r="C646" s="165" t="s">
        <v>410</v>
      </c>
      <c r="D646" s="166"/>
      <c r="E646" s="167"/>
      <c r="F646" s="167"/>
      <c r="G646" s="168"/>
      <c r="H646" s="169"/>
      <c r="I646" s="169"/>
      <c r="O646" s="170">
        <v>1</v>
      </c>
    </row>
    <row r="647" spans="1:104" ht="22.5">
      <c r="A647" s="171">
        <v>47</v>
      </c>
      <c r="B647" s="172" t="s">
        <v>411</v>
      </c>
      <c r="C647" s="173" t="s">
        <v>412</v>
      </c>
      <c r="D647" s="174" t="s">
        <v>413</v>
      </c>
      <c r="E647" s="175">
        <v>4</v>
      </c>
      <c r="F647" s="175">
        <v>0</v>
      </c>
      <c r="G647" s="176">
        <f>E647*F647</f>
        <v>0</v>
      </c>
      <c r="O647" s="170">
        <v>2</v>
      </c>
      <c r="AA647" s="146">
        <v>1</v>
      </c>
      <c r="AB647" s="146">
        <v>1</v>
      </c>
      <c r="AC647" s="146">
        <v>1</v>
      </c>
      <c r="AZ647" s="146">
        <v>1</v>
      </c>
      <c r="BA647" s="146">
        <f>IF(AZ647=1,G647,0)</f>
        <v>0</v>
      </c>
      <c r="BB647" s="146">
        <f>IF(AZ647=2,G647,0)</f>
        <v>0</v>
      </c>
      <c r="BC647" s="146">
        <f>IF(AZ647=3,G647,0)</f>
        <v>0</v>
      </c>
      <c r="BD647" s="146">
        <f>IF(AZ647=4,G647,0)</f>
        <v>0</v>
      </c>
      <c r="BE647" s="146">
        <f>IF(AZ647=5,G647,0)</f>
        <v>0</v>
      </c>
      <c r="CA647" s="170">
        <v>1</v>
      </c>
      <c r="CB647" s="170">
        <v>1</v>
      </c>
      <c r="CZ647" s="146">
        <v>6.4009999999999997E-2</v>
      </c>
    </row>
    <row r="648" spans="1:104">
      <c r="A648" s="177"/>
      <c r="B648" s="180"/>
      <c r="C648" s="326" t="s">
        <v>414</v>
      </c>
      <c r="D648" s="327"/>
      <c r="E648" s="181">
        <v>1</v>
      </c>
      <c r="F648" s="182"/>
      <c r="G648" s="183"/>
      <c r="M648" s="179" t="s">
        <v>414</v>
      </c>
      <c r="O648" s="170"/>
    </row>
    <row r="649" spans="1:104">
      <c r="A649" s="177"/>
      <c r="B649" s="180"/>
      <c r="C649" s="326" t="s">
        <v>415</v>
      </c>
      <c r="D649" s="327"/>
      <c r="E649" s="181">
        <v>1</v>
      </c>
      <c r="F649" s="182"/>
      <c r="G649" s="183"/>
      <c r="M649" s="179" t="s">
        <v>415</v>
      </c>
      <c r="O649" s="170"/>
    </row>
    <row r="650" spans="1:104">
      <c r="A650" s="177"/>
      <c r="B650" s="180"/>
      <c r="C650" s="326" t="s">
        <v>416</v>
      </c>
      <c r="D650" s="327"/>
      <c r="E650" s="181">
        <v>1</v>
      </c>
      <c r="F650" s="182"/>
      <c r="G650" s="183"/>
      <c r="M650" s="179" t="s">
        <v>416</v>
      </c>
      <c r="O650" s="170"/>
    </row>
    <row r="651" spans="1:104">
      <c r="A651" s="177"/>
      <c r="B651" s="180"/>
      <c r="C651" s="326" t="s">
        <v>417</v>
      </c>
      <c r="D651" s="327"/>
      <c r="E651" s="181">
        <v>1</v>
      </c>
      <c r="F651" s="182"/>
      <c r="G651" s="183"/>
      <c r="M651" s="179" t="s">
        <v>417</v>
      </c>
      <c r="O651" s="170"/>
    </row>
    <row r="652" spans="1:104">
      <c r="A652" s="184"/>
      <c r="B652" s="185" t="s">
        <v>78</v>
      </c>
      <c r="C652" s="186" t="str">
        <f>CONCATENATE(B646," ",C646)</f>
        <v>64 Výplně otvorů</v>
      </c>
      <c r="D652" s="187"/>
      <c r="E652" s="188"/>
      <c r="F652" s="189"/>
      <c r="G652" s="190">
        <f>SUM(G646:G651)</f>
        <v>0</v>
      </c>
      <c r="O652" s="170">
        <v>4</v>
      </c>
      <c r="BA652" s="191">
        <f>SUM(BA646:BA651)</f>
        <v>0</v>
      </c>
      <c r="BB652" s="191">
        <f>SUM(BB646:BB651)</f>
        <v>0</v>
      </c>
      <c r="BC652" s="191">
        <f>SUM(BC646:BC651)</f>
        <v>0</v>
      </c>
      <c r="BD652" s="191">
        <f>SUM(BD646:BD651)</f>
        <v>0</v>
      </c>
      <c r="BE652" s="191">
        <f>SUM(BE646:BE651)</f>
        <v>0</v>
      </c>
    </row>
    <row r="653" spans="1:104">
      <c r="A653" s="163" t="s">
        <v>74</v>
      </c>
      <c r="B653" s="164" t="s">
        <v>418</v>
      </c>
      <c r="C653" s="165" t="s">
        <v>419</v>
      </c>
      <c r="D653" s="166"/>
      <c r="E653" s="167"/>
      <c r="F653" s="167"/>
      <c r="G653" s="168"/>
      <c r="H653" s="169"/>
      <c r="I653" s="169"/>
      <c r="O653" s="170">
        <v>1</v>
      </c>
    </row>
    <row r="654" spans="1:104">
      <c r="A654" s="171">
        <v>48</v>
      </c>
      <c r="B654" s="172" t="s">
        <v>420</v>
      </c>
      <c r="C654" s="173" t="s">
        <v>421</v>
      </c>
      <c r="D654" s="174" t="s">
        <v>149</v>
      </c>
      <c r="E654" s="175">
        <v>248.22</v>
      </c>
      <c r="F654" s="175">
        <v>0</v>
      </c>
      <c r="G654" s="176">
        <f>E654*F654</f>
        <v>0</v>
      </c>
      <c r="O654" s="170">
        <v>2</v>
      </c>
      <c r="AA654" s="146">
        <v>1</v>
      </c>
      <c r="AB654" s="146">
        <v>1</v>
      </c>
      <c r="AC654" s="146">
        <v>1</v>
      </c>
      <c r="AZ654" s="146">
        <v>1</v>
      </c>
      <c r="BA654" s="146">
        <f>IF(AZ654=1,G654,0)</f>
        <v>0</v>
      </c>
      <c r="BB654" s="146">
        <f>IF(AZ654=2,G654,0)</f>
        <v>0</v>
      </c>
      <c r="BC654" s="146">
        <f>IF(AZ654=3,G654,0)</f>
        <v>0</v>
      </c>
      <c r="BD654" s="146">
        <f>IF(AZ654=4,G654,0)</f>
        <v>0</v>
      </c>
      <c r="BE654" s="146">
        <f>IF(AZ654=5,G654,0)</f>
        <v>0</v>
      </c>
      <c r="CA654" s="170">
        <v>1</v>
      </c>
      <c r="CB654" s="170">
        <v>1</v>
      </c>
      <c r="CZ654" s="146">
        <v>8.5449999999999998E-2</v>
      </c>
    </row>
    <row r="655" spans="1:104">
      <c r="A655" s="177"/>
      <c r="B655" s="180"/>
      <c r="C655" s="326" t="s">
        <v>404</v>
      </c>
      <c r="D655" s="327"/>
      <c r="E655" s="181">
        <v>0</v>
      </c>
      <c r="F655" s="182"/>
      <c r="G655" s="183"/>
      <c r="M655" s="179" t="s">
        <v>404</v>
      </c>
      <c r="O655" s="170"/>
    </row>
    <row r="656" spans="1:104" ht="22.5">
      <c r="A656" s="177"/>
      <c r="B656" s="180"/>
      <c r="C656" s="326" t="s">
        <v>405</v>
      </c>
      <c r="D656" s="327"/>
      <c r="E656" s="181">
        <v>102.62</v>
      </c>
      <c r="F656" s="182"/>
      <c r="G656" s="183"/>
      <c r="M656" s="179" t="s">
        <v>405</v>
      </c>
      <c r="O656" s="170"/>
    </row>
    <row r="657" spans="1:104" ht="22.5">
      <c r="A657" s="177"/>
      <c r="B657" s="180"/>
      <c r="C657" s="326" t="s">
        <v>406</v>
      </c>
      <c r="D657" s="327"/>
      <c r="E657" s="181">
        <v>111.22</v>
      </c>
      <c r="F657" s="182"/>
      <c r="G657" s="183"/>
      <c r="M657" s="179" t="s">
        <v>406</v>
      </c>
      <c r="O657" s="170"/>
    </row>
    <row r="658" spans="1:104">
      <c r="A658" s="177"/>
      <c r="B658" s="180"/>
      <c r="C658" s="326" t="s">
        <v>407</v>
      </c>
      <c r="D658" s="327"/>
      <c r="E658" s="181">
        <v>34.380000000000003</v>
      </c>
      <c r="F658" s="182"/>
      <c r="G658" s="183"/>
      <c r="M658" s="179" t="s">
        <v>407</v>
      </c>
      <c r="O658" s="170"/>
    </row>
    <row r="659" spans="1:104">
      <c r="A659" s="171">
        <v>49</v>
      </c>
      <c r="B659" s="172" t="s">
        <v>422</v>
      </c>
      <c r="C659" s="173" t="s">
        <v>423</v>
      </c>
      <c r="D659" s="174" t="s">
        <v>413</v>
      </c>
      <c r="E659" s="175">
        <v>255</v>
      </c>
      <c r="F659" s="175">
        <v>0</v>
      </c>
      <c r="G659" s="176">
        <f>E659*F659</f>
        <v>0</v>
      </c>
      <c r="O659" s="170">
        <v>2</v>
      </c>
      <c r="AA659" s="146">
        <v>3</v>
      </c>
      <c r="AB659" s="146">
        <v>1</v>
      </c>
      <c r="AC659" s="146">
        <v>59217337</v>
      </c>
      <c r="AZ659" s="146">
        <v>1</v>
      </c>
      <c r="BA659" s="146">
        <f>IF(AZ659=1,G659,0)</f>
        <v>0</v>
      </c>
      <c r="BB659" s="146">
        <f>IF(AZ659=2,G659,0)</f>
        <v>0</v>
      </c>
      <c r="BC659" s="146">
        <f>IF(AZ659=3,G659,0)</f>
        <v>0</v>
      </c>
      <c r="BD659" s="146">
        <f>IF(AZ659=4,G659,0)</f>
        <v>0</v>
      </c>
      <c r="BE659" s="146">
        <f>IF(AZ659=5,G659,0)</f>
        <v>0</v>
      </c>
      <c r="CA659" s="170">
        <v>3</v>
      </c>
      <c r="CB659" s="170">
        <v>1</v>
      </c>
      <c r="CZ659" s="146">
        <v>1.4E-2</v>
      </c>
    </row>
    <row r="660" spans="1:104">
      <c r="A660" s="184"/>
      <c r="B660" s="185" t="s">
        <v>78</v>
      </c>
      <c r="C660" s="186" t="str">
        <f>CONCATENATE(B653," ",C653)</f>
        <v>91 Doplňující práce na komunikaci</v>
      </c>
      <c r="D660" s="187"/>
      <c r="E660" s="188"/>
      <c r="F660" s="189"/>
      <c r="G660" s="190">
        <f>SUM(G653:G659)</f>
        <v>0</v>
      </c>
      <c r="O660" s="170">
        <v>4</v>
      </c>
      <c r="BA660" s="191">
        <f>SUM(BA653:BA659)</f>
        <v>0</v>
      </c>
      <c r="BB660" s="191">
        <f>SUM(BB653:BB659)</f>
        <v>0</v>
      </c>
      <c r="BC660" s="191">
        <f>SUM(BC653:BC659)</f>
        <v>0</v>
      </c>
      <c r="BD660" s="191">
        <f>SUM(BD653:BD659)</f>
        <v>0</v>
      </c>
      <c r="BE660" s="191">
        <f>SUM(BE653:BE659)</f>
        <v>0</v>
      </c>
    </row>
    <row r="661" spans="1:104">
      <c r="A661" s="163" t="s">
        <v>74</v>
      </c>
      <c r="B661" s="164" t="s">
        <v>424</v>
      </c>
      <c r="C661" s="165" t="s">
        <v>425</v>
      </c>
      <c r="D661" s="166"/>
      <c r="E661" s="167"/>
      <c r="F661" s="167"/>
      <c r="G661" s="168"/>
      <c r="H661" s="169"/>
      <c r="I661" s="169"/>
      <c r="O661" s="170">
        <v>1</v>
      </c>
    </row>
    <row r="662" spans="1:104" ht="22.5">
      <c r="A662" s="171">
        <v>50</v>
      </c>
      <c r="B662" s="172" t="s">
        <v>426</v>
      </c>
      <c r="C662" s="173" t="s">
        <v>427</v>
      </c>
      <c r="D662" s="174" t="s">
        <v>85</v>
      </c>
      <c r="E662" s="175">
        <v>1532.7113999999999</v>
      </c>
      <c r="F662" s="175">
        <v>0</v>
      </c>
      <c r="G662" s="176">
        <f>E662*F662</f>
        <v>0</v>
      </c>
      <c r="O662" s="170">
        <v>2</v>
      </c>
      <c r="AA662" s="146">
        <v>1</v>
      </c>
      <c r="AB662" s="146">
        <v>1</v>
      </c>
      <c r="AC662" s="146">
        <v>1</v>
      </c>
      <c r="AZ662" s="146">
        <v>1</v>
      </c>
      <c r="BA662" s="146">
        <f>IF(AZ662=1,G662,0)</f>
        <v>0</v>
      </c>
      <c r="BB662" s="146">
        <f>IF(AZ662=2,G662,0)</f>
        <v>0</v>
      </c>
      <c r="BC662" s="146">
        <f>IF(AZ662=3,G662,0)</f>
        <v>0</v>
      </c>
      <c r="BD662" s="146">
        <f>IF(AZ662=4,G662,0)</f>
        <v>0</v>
      </c>
      <c r="BE662" s="146">
        <f>IF(AZ662=5,G662,0)</f>
        <v>0</v>
      </c>
      <c r="CA662" s="170">
        <v>1</v>
      </c>
      <c r="CB662" s="170">
        <v>1</v>
      </c>
      <c r="CZ662" s="146">
        <v>0</v>
      </c>
    </row>
    <row r="663" spans="1:104">
      <c r="A663" s="177"/>
      <c r="B663" s="180"/>
      <c r="C663" s="326" t="s">
        <v>211</v>
      </c>
      <c r="D663" s="327"/>
      <c r="E663" s="181">
        <v>0</v>
      </c>
      <c r="F663" s="182"/>
      <c r="G663" s="183"/>
      <c r="M663" s="179" t="s">
        <v>211</v>
      </c>
      <c r="O663" s="170"/>
    </row>
    <row r="664" spans="1:104">
      <c r="A664" s="177"/>
      <c r="B664" s="180"/>
      <c r="C664" s="326" t="s">
        <v>428</v>
      </c>
      <c r="D664" s="327"/>
      <c r="E664" s="181">
        <v>116.16</v>
      </c>
      <c r="F664" s="182"/>
      <c r="G664" s="183"/>
      <c r="M664" s="179" t="s">
        <v>428</v>
      </c>
      <c r="O664" s="170"/>
    </row>
    <row r="665" spans="1:104">
      <c r="A665" s="177"/>
      <c r="B665" s="180"/>
      <c r="C665" s="326" t="s">
        <v>429</v>
      </c>
      <c r="D665" s="327"/>
      <c r="E665" s="181">
        <v>283.82400000000001</v>
      </c>
      <c r="F665" s="182"/>
      <c r="G665" s="183"/>
      <c r="M665" s="179" t="s">
        <v>429</v>
      </c>
      <c r="O665" s="170"/>
    </row>
    <row r="666" spans="1:104">
      <c r="A666" s="177"/>
      <c r="B666" s="180"/>
      <c r="C666" s="326" t="s">
        <v>430</v>
      </c>
      <c r="D666" s="327"/>
      <c r="E666" s="181">
        <v>53.2</v>
      </c>
      <c r="F666" s="182"/>
      <c r="G666" s="183"/>
      <c r="M666" s="179" t="s">
        <v>430</v>
      </c>
      <c r="O666" s="170"/>
    </row>
    <row r="667" spans="1:104">
      <c r="A667" s="177"/>
      <c r="B667" s="180"/>
      <c r="C667" s="326" t="s">
        <v>431</v>
      </c>
      <c r="D667" s="327"/>
      <c r="E667" s="181">
        <v>6.93</v>
      </c>
      <c r="F667" s="182"/>
      <c r="G667" s="183"/>
      <c r="M667" s="179" t="s">
        <v>431</v>
      </c>
      <c r="O667" s="170"/>
    </row>
    <row r="668" spans="1:104">
      <c r="A668" s="177"/>
      <c r="B668" s="180"/>
      <c r="C668" s="326" t="s">
        <v>432</v>
      </c>
      <c r="D668" s="327"/>
      <c r="E668" s="181">
        <v>63.84</v>
      </c>
      <c r="F668" s="182"/>
      <c r="G668" s="183"/>
      <c r="M668" s="179" t="s">
        <v>432</v>
      </c>
      <c r="O668" s="170"/>
    </row>
    <row r="669" spans="1:104">
      <c r="A669" s="177"/>
      <c r="B669" s="180"/>
      <c r="C669" s="326" t="s">
        <v>433</v>
      </c>
      <c r="D669" s="327"/>
      <c r="E669" s="181">
        <v>187.34</v>
      </c>
      <c r="F669" s="182"/>
      <c r="G669" s="183"/>
      <c r="M669" s="179" t="s">
        <v>433</v>
      </c>
      <c r="O669" s="170"/>
    </row>
    <row r="670" spans="1:104">
      <c r="A670" s="177"/>
      <c r="B670" s="180"/>
      <c r="C670" s="326" t="s">
        <v>434</v>
      </c>
      <c r="D670" s="327"/>
      <c r="E670" s="181">
        <v>135.78299999999999</v>
      </c>
      <c r="F670" s="182"/>
      <c r="G670" s="183"/>
      <c r="M670" s="179" t="s">
        <v>434</v>
      </c>
      <c r="O670" s="170"/>
    </row>
    <row r="671" spans="1:104">
      <c r="A671" s="177"/>
      <c r="B671" s="180"/>
      <c r="C671" s="326" t="s">
        <v>435</v>
      </c>
      <c r="D671" s="327"/>
      <c r="E671" s="181">
        <v>311.85599999999999</v>
      </c>
      <c r="F671" s="182"/>
      <c r="G671" s="183"/>
      <c r="M671" s="179" t="s">
        <v>435</v>
      </c>
      <c r="O671" s="170"/>
    </row>
    <row r="672" spans="1:104">
      <c r="A672" s="177"/>
      <c r="B672" s="180"/>
      <c r="C672" s="326" t="s">
        <v>436</v>
      </c>
      <c r="D672" s="327"/>
      <c r="E672" s="181">
        <v>6.952</v>
      </c>
      <c r="F672" s="182"/>
      <c r="G672" s="183"/>
      <c r="M672" s="179" t="s">
        <v>436</v>
      </c>
      <c r="O672" s="170"/>
    </row>
    <row r="673" spans="1:104">
      <c r="A673" s="177"/>
      <c r="B673" s="180"/>
      <c r="C673" s="326" t="s">
        <v>437</v>
      </c>
      <c r="D673" s="327"/>
      <c r="E673" s="181">
        <v>45.076000000000001</v>
      </c>
      <c r="F673" s="182"/>
      <c r="G673" s="183"/>
      <c r="M673" s="179" t="s">
        <v>437</v>
      </c>
      <c r="O673" s="170"/>
    </row>
    <row r="674" spans="1:104">
      <c r="A674" s="177"/>
      <c r="B674" s="180"/>
      <c r="C674" s="326" t="s">
        <v>438</v>
      </c>
      <c r="D674" s="327"/>
      <c r="E674" s="181">
        <v>194.18</v>
      </c>
      <c r="F674" s="182"/>
      <c r="G674" s="183"/>
      <c r="M674" s="179" t="s">
        <v>438</v>
      </c>
      <c r="O674" s="170"/>
    </row>
    <row r="675" spans="1:104">
      <c r="A675" s="177"/>
      <c r="B675" s="180"/>
      <c r="C675" s="326" t="s">
        <v>439</v>
      </c>
      <c r="D675" s="327"/>
      <c r="E675" s="181">
        <v>4.4480000000000004</v>
      </c>
      <c r="F675" s="182"/>
      <c r="G675" s="183"/>
      <c r="M675" s="179" t="s">
        <v>439</v>
      </c>
      <c r="O675" s="170"/>
    </row>
    <row r="676" spans="1:104">
      <c r="A676" s="177"/>
      <c r="B676" s="180"/>
      <c r="C676" s="326" t="s">
        <v>289</v>
      </c>
      <c r="D676" s="327"/>
      <c r="E676" s="181">
        <v>123.1224</v>
      </c>
      <c r="F676" s="182"/>
      <c r="G676" s="183"/>
      <c r="M676" s="179" t="s">
        <v>289</v>
      </c>
      <c r="O676" s="170"/>
    </row>
    <row r="677" spans="1:104" ht="22.5">
      <c r="A677" s="171">
        <v>51</v>
      </c>
      <c r="B677" s="172" t="s">
        <v>440</v>
      </c>
      <c r="C677" s="173" t="s">
        <v>441</v>
      </c>
      <c r="D677" s="174" t="s">
        <v>85</v>
      </c>
      <c r="E677" s="175">
        <v>3065.4227999999998</v>
      </c>
      <c r="F677" s="175">
        <v>0</v>
      </c>
      <c r="G677" s="176">
        <f>E677*F677</f>
        <v>0</v>
      </c>
      <c r="O677" s="170">
        <v>2</v>
      </c>
      <c r="AA677" s="146">
        <v>1</v>
      </c>
      <c r="AB677" s="146">
        <v>0</v>
      </c>
      <c r="AC677" s="146">
        <v>0</v>
      </c>
      <c r="AZ677" s="146">
        <v>1</v>
      </c>
      <c r="BA677" s="146">
        <f>IF(AZ677=1,G677,0)</f>
        <v>0</v>
      </c>
      <c r="BB677" s="146">
        <f>IF(AZ677=2,G677,0)</f>
        <v>0</v>
      </c>
      <c r="BC677" s="146">
        <f>IF(AZ677=3,G677,0)</f>
        <v>0</v>
      </c>
      <c r="BD677" s="146">
        <f>IF(AZ677=4,G677,0)</f>
        <v>0</v>
      </c>
      <c r="BE677" s="146">
        <f>IF(AZ677=5,G677,0)</f>
        <v>0</v>
      </c>
      <c r="CA677" s="170">
        <v>1</v>
      </c>
      <c r="CB677" s="170">
        <v>0</v>
      </c>
      <c r="CZ677" s="146">
        <v>0</v>
      </c>
    </row>
    <row r="678" spans="1:104">
      <c r="A678" s="177"/>
      <c r="B678" s="180"/>
      <c r="C678" s="328" t="s">
        <v>184</v>
      </c>
      <c r="D678" s="327"/>
      <c r="E678" s="205">
        <v>0</v>
      </c>
      <c r="F678" s="182"/>
      <c r="G678" s="183"/>
      <c r="M678" s="179" t="s">
        <v>184</v>
      </c>
      <c r="O678" s="170"/>
    </row>
    <row r="679" spans="1:104">
      <c r="A679" s="177"/>
      <c r="B679" s="180"/>
      <c r="C679" s="328" t="s">
        <v>211</v>
      </c>
      <c r="D679" s="327"/>
      <c r="E679" s="205">
        <v>0</v>
      </c>
      <c r="F679" s="182"/>
      <c r="G679" s="183"/>
      <c r="M679" s="179" t="s">
        <v>211</v>
      </c>
      <c r="O679" s="170"/>
    </row>
    <row r="680" spans="1:104">
      <c r="A680" s="177"/>
      <c r="B680" s="180"/>
      <c r="C680" s="328" t="s">
        <v>428</v>
      </c>
      <c r="D680" s="327"/>
      <c r="E680" s="205">
        <v>116.16</v>
      </c>
      <c r="F680" s="182"/>
      <c r="G680" s="183"/>
      <c r="M680" s="179" t="s">
        <v>428</v>
      </c>
      <c r="O680" s="170"/>
    </row>
    <row r="681" spans="1:104">
      <c r="A681" s="177"/>
      <c r="B681" s="180"/>
      <c r="C681" s="328" t="s">
        <v>429</v>
      </c>
      <c r="D681" s="327"/>
      <c r="E681" s="205">
        <v>283.82400000000001</v>
      </c>
      <c r="F681" s="182"/>
      <c r="G681" s="183"/>
      <c r="M681" s="179" t="s">
        <v>429</v>
      </c>
      <c r="O681" s="170"/>
    </row>
    <row r="682" spans="1:104">
      <c r="A682" s="177"/>
      <c r="B682" s="180"/>
      <c r="C682" s="328" t="s">
        <v>430</v>
      </c>
      <c r="D682" s="327"/>
      <c r="E682" s="205">
        <v>53.2</v>
      </c>
      <c r="F682" s="182"/>
      <c r="G682" s="183"/>
      <c r="M682" s="179" t="s">
        <v>430</v>
      </c>
      <c r="O682" s="170"/>
    </row>
    <row r="683" spans="1:104">
      <c r="A683" s="177"/>
      <c r="B683" s="180"/>
      <c r="C683" s="328" t="s">
        <v>431</v>
      </c>
      <c r="D683" s="327"/>
      <c r="E683" s="205">
        <v>6.93</v>
      </c>
      <c r="F683" s="182"/>
      <c r="G683" s="183"/>
      <c r="M683" s="179" t="s">
        <v>431</v>
      </c>
      <c r="O683" s="170"/>
    </row>
    <row r="684" spans="1:104">
      <c r="A684" s="177"/>
      <c r="B684" s="180"/>
      <c r="C684" s="328" t="s">
        <v>432</v>
      </c>
      <c r="D684" s="327"/>
      <c r="E684" s="205">
        <v>63.84</v>
      </c>
      <c r="F684" s="182"/>
      <c r="G684" s="183"/>
      <c r="M684" s="179" t="s">
        <v>432</v>
      </c>
      <c r="O684" s="170"/>
    </row>
    <row r="685" spans="1:104">
      <c r="A685" s="177"/>
      <c r="B685" s="180"/>
      <c r="C685" s="328" t="s">
        <v>433</v>
      </c>
      <c r="D685" s="327"/>
      <c r="E685" s="205">
        <v>187.34</v>
      </c>
      <c r="F685" s="182"/>
      <c r="G685" s="183"/>
      <c r="M685" s="179" t="s">
        <v>433</v>
      </c>
      <c r="O685" s="170"/>
    </row>
    <row r="686" spans="1:104">
      <c r="A686" s="177"/>
      <c r="B686" s="180"/>
      <c r="C686" s="328" t="s">
        <v>434</v>
      </c>
      <c r="D686" s="327"/>
      <c r="E686" s="205">
        <v>135.78299999999999</v>
      </c>
      <c r="F686" s="182"/>
      <c r="G686" s="183"/>
      <c r="M686" s="179" t="s">
        <v>434</v>
      </c>
      <c r="O686" s="170"/>
    </row>
    <row r="687" spans="1:104">
      <c r="A687" s="177"/>
      <c r="B687" s="180"/>
      <c r="C687" s="328" t="s">
        <v>435</v>
      </c>
      <c r="D687" s="327"/>
      <c r="E687" s="205">
        <v>311.85599999999999</v>
      </c>
      <c r="F687" s="182"/>
      <c r="G687" s="183"/>
      <c r="M687" s="179" t="s">
        <v>435</v>
      </c>
      <c r="O687" s="170"/>
    </row>
    <row r="688" spans="1:104">
      <c r="A688" s="177"/>
      <c r="B688" s="180"/>
      <c r="C688" s="328" t="s">
        <v>436</v>
      </c>
      <c r="D688" s="327"/>
      <c r="E688" s="205">
        <v>6.952</v>
      </c>
      <c r="F688" s="182"/>
      <c r="G688" s="183"/>
      <c r="M688" s="179" t="s">
        <v>436</v>
      </c>
      <c r="O688" s="170"/>
    </row>
    <row r="689" spans="1:104">
      <c r="A689" s="177"/>
      <c r="B689" s="180"/>
      <c r="C689" s="328" t="s">
        <v>437</v>
      </c>
      <c r="D689" s="327"/>
      <c r="E689" s="205">
        <v>45.076000000000001</v>
      </c>
      <c r="F689" s="182"/>
      <c r="G689" s="183"/>
      <c r="M689" s="179" t="s">
        <v>437</v>
      </c>
      <c r="O689" s="170"/>
    </row>
    <row r="690" spans="1:104">
      <c r="A690" s="177"/>
      <c r="B690" s="180"/>
      <c r="C690" s="328" t="s">
        <v>438</v>
      </c>
      <c r="D690" s="327"/>
      <c r="E690" s="205">
        <v>194.18</v>
      </c>
      <c r="F690" s="182"/>
      <c r="G690" s="183"/>
      <c r="M690" s="179" t="s">
        <v>438</v>
      </c>
      <c r="O690" s="170"/>
    </row>
    <row r="691" spans="1:104">
      <c r="A691" s="177"/>
      <c r="B691" s="180"/>
      <c r="C691" s="328" t="s">
        <v>439</v>
      </c>
      <c r="D691" s="327"/>
      <c r="E691" s="205">
        <v>4.4480000000000004</v>
      </c>
      <c r="F691" s="182"/>
      <c r="G691" s="183"/>
      <c r="M691" s="179" t="s">
        <v>439</v>
      </c>
      <c r="O691" s="170"/>
    </row>
    <row r="692" spans="1:104">
      <c r="A692" s="177"/>
      <c r="B692" s="180"/>
      <c r="C692" s="328" t="s">
        <v>289</v>
      </c>
      <c r="D692" s="327"/>
      <c r="E692" s="205">
        <v>123.1224</v>
      </c>
      <c r="F692" s="182"/>
      <c r="G692" s="183"/>
      <c r="M692" s="179" t="s">
        <v>289</v>
      </c>
      <c r="O692" s="170"/>
    </row>
    <row r="693" spans="1:104">
      <c r="A693" s="177"/>
      <c r="B693" s="180"/>
      <c r="C693" s="328" t="s">
        <v>189</v>
      </c>
      <c r="D693" s="327"/>
      <c r="E693" s="205">
        <v>1532.7114000000001</v>
      </c>
      <c r="F693" s="182"/>
      <c r="G693" s="183"/>
      <c r="M693" s="179" t="s">
        <v>189</v>
      </c>
      <c r="O693" s="170"/>
    </row>
    <row r="694" spans="1:104">
      <c r="A694" s="177"/>
      <c r="B694" s="180"/>
      <c r="C694" s="326" t="s">
        <v>442</v>
      </c>
      <c r="D694" s="327"/>
      <c r="E694" s="181">
        <v>3065.4227999999998</v>
      </c>
      <c r="F694" s="182"/>
      <c r="G694" s="183"/>
      <c r="M694" s="179" t="s">
        <v>442</v>
      </c>
      <c r="O694" s="170"/>
    </row>
    <row r="695" spans="1:104" ht="22.5">
      <c r="A695" s="171">
        <v>52</v>
      </c>
      <c r="B695" s="172" t="s">
        <v>443</v>
      </c>
      <c r="C695" s="173" t="s">
        <v>444</v>
      </c>
      <c r="D695" s="174" t="s">
        <v>85</v>
      </c>
      <c r="E695" s="175">
        <v>1532.7113999999999</v>
      </c>
      <c r="F695" s="175">
        <v>0</v>
      </c>
      <c r="G695" s="176">
        <f>E695*F695</f>
        <v>0</v>
      </c>
      <c r="O695" s="170">
        <v>2</v>
      </c>
      <c r="AA695" s="146">
        <v>1</v>
      </c>
      <c r="AB695" s="146">
        <v>1</v>
      </c>
      <c r="AC695" s="146">
        <v>1</v>
      </c>
      <c r="AZ695" s="146">
        <v>1</v>
      </c>
      <c r="BA695" s="146">
        <f>IF(AZ695=1,G695,0)</f>
        <v>0</v>
      </c>
      <c r="BB695" s="146">
        <f>IF(AZ695=2,G695,0)</f>
        <v>0</v>
      </c>
      <c r="BC695" s="146">
        <f>IF(AZ695=3,G695,0)</f>
        <v>0</v>
      </c>
      <c r="BD695" s="146">
        <f>IF(AZ695=4,G695,0)</f>
        <v>0</v>
      </c>
      <c r="BE695" s="146">
        <f>IF(AZ695=5,G695,0)</f>
        <v>0</v>
      </c>
      <c r="CA695" s="170">
        <v>1</v>
      </c>
      <c r="CB695" s="170">
        <v>1</v>
      </c>
      <c r="CZ695" s="146">
        <v>0</v>
      </c>
    </row>
    <row r="696" spans="1:104">
      <c r="A696" s="171">
        <v>53</v>
      </c>
      <c r="B696" s="172" t="s">
        <v>445</v>
      </c>
      <c r="C696" s="173" t="s">
        <v>446</v>
      </c>
      <c r="D696" s="174" t="s">
        <v>85</v>
      </c>
      <c r="E696" s="175">
        <v>200</v>
      </c>
      <c r="F696" s="175">
        <v>0</v>
      </c>
      <c r="G696" s="176">
        <f>E696*F696</f>
        <v>0</v>
      </c>
      <c r="O696" s="170">
        <v>2</v>
      </c>
      <c r="AA696" s="146">
        <v>1</v>
      </c>
      <c r="AB696" s="146">
        <v>1</v>
      </c>
      <c r="AC696" s="146">
        <v>1</v>
      </c>
      <c r="AZ696" s="146">
        <v>1</v>
      </c>
      <c r="BA696" s="146">
        <f>IF(AZ696=1,G696,0)</f>
        <v>0</v>
      </c>
      <c r="BB696" s="146">
        <f>IF(AZ696=2,G696,0)</f>
        <v>0</v>
      </c>
      <c r="BC696" s="146">
        <f>IF(AZ696=3,G696,0)</f>
        <v>0</v>
      </c>
      <c r="BD696" s="146">
        <f>IF(AZ696=4,G696,0)</f>
        <v>0</v>
      </c>
      <c r="BE696" s="146">
        <f>IF(AZ696=5,G696,0)</f>
        <v>0</v>
      </c>
      <c r="CA696" s="170">
        <v>1</v>
      </c>
      <c r="CB696" s="170">
        <v>1</v>
      </c>
      <c r="CZ696" s="146">
        <v>1.58E-3</v>
      </c>
    </row>
    <row r="697" spans="1:104">
      <c r="A697" s="177"/>
      <c r="B697" s="180"/>
      <c r="C697" s="326" t="s">
        <v>447</v>
      </c>
      <c r="D697" s="327"/>
      <c r="E697" s="181">
        <v>200</v>
      </c>
      <c r="F697" s="182"/>
      <c r="G697" s="183"/>
      <c r="M697" s="179">
        <v>200</v>
      </c>
      <c r="O697" s="170"/>
    </row>
    <row r="698" spans="1:104">
      <c r="A698" s="184"/>
      <c r="B698" s="185" t="s">
        <v>78</v>
      </c>
      <c r="C698" s="186" t="str">
        <f>CONCATENATE(B661," ",C661)</f>
        <v>94 Lešení a stavební výtahy</v>
      </c>
      <c r="D698" s="187"/>
      <c r="E698" s="188"/>
      <c r="F698" s="189"/>
      <c r="G698" s="190">
        <f>SUM(G661:G697)</f>
        <v>0</v>
      </c>
      <c r="O698" s="170">
        <v>4</v>
      </c>
      <c r="BA698" s="191">
        <f>SUM(BA661:BA697)</f>
        <v>0</v>
      </c>
      <c r="BB698" s="191">
        <f>SUM(BB661:BB697)</f>
        <v>0</v>
      </c>
      <c r="BC698" s="191">
        <f>SUM(BC661:BC697)</f>
        <v>0</v>
      </c>
      <c r="BD698" s="191">
        <f>SUM(BD661:BD697)</f>
        <v>0</v>
      </c>
      <c r="BE698" s="191">
        <f>SUM(BE661:BE697)</f>
        <v>0</v>
      </c>
    </row>
    <row r="699" spans="1:104">
      <c r="A699" s="163" t="s">
        <v>74</v>
      </c>
      <c r="B699" s="164" t="s">
        <v>448</v>
      </c>
      <c r="C699" s="165" t="s">
        <v>449</v>
      </c>
      <c r="D699" s="166"/>
      <c r="E699" s="167"/>
      <c r="F699" s="167"/>
      <c r="G699" s="168"/>
      <c r="H699" s="169"/>
      <c r="I699" s="169"/>
      <c r="O699" s="170">
        <v>1</v>
      </c>
    </row>
    <row r="700" spans="1:104">
      <c r="A700" s="171">
        <v>54</v>
      </c>
      <c r="B700" s="172" t="s">
        <v>450</v>
      </c>
      <c r="C700" s="173" t="s">
        <v>451</v>
      </c>
      <c r="D700" s="174" t="s">
        <v>85</v>
      </c>
      <c r="E700" s="175">
        <v>410.65370000000001</v>
      </c>
      <c r="F700" s="175">
        <v>0</v>
      </c>
      <c r="G700" s="176">
        <f>E700*F700</f>
        <v>0</v>
      </c>
      <c r="O700" s="170">
        <v>2</v>
      </c>
      <c r="AA700" s="146">
        <v>1</v>
      </c>
      <c r="AB700" s="146">
        <v>1</v>
      </c>
      <c r="AC700" s="146">
        <v>1</v>
      </c>
      <c r="AZ700" s="146">
        <v>1</v>
      </c>
      <c r="BA700" s="146">
        <f>IF(AZ700=1,G700,0)</f>
        <v>0</v>
      </c>
      <c r="BB700" s="146">
        <f>IF(AZ700=2,G700,0)</f>
        <v>0</v>
      </c>
      <c r="BC700" s="146">
        <f>IF(AZ700=3,G700,0)</f>
        <v>0</v>
      </c>
      <c r="BD700" s="146">
        <f>IF(AZ700=4,G700,0)</f>
        <v>0</v>
      </c>
      <c r="BE700" s="146">
        <f>IF(AZ700=5,G700,0)</f>
        <v>0</v>
      </c>
      <c r="CA700" s="170">
        <v>1</v>
      </c>
      <c r="CB700" s="170">
        <v>1</v>
      </c>
      <c r="CZ700" s="146">
        <v>3.0000000000000001E-5</v>
      </c>
    </row>
    <row r="701" spans="1:104">
      <c r="A701" s="177"/>
      <c r="B701" s="180"/>
      <c r="C701" s="326" t="s">
        <v>211</v>
      </c>
      <c r="D701" s="327"/>
      <c r="E701" s="181">
        <v>0</v>
      </c>
      <c r="F701" s="182"/>
      <c r="G701" s="183"/>
      <c r="M701" s="179" t="s">
        <v>211</v>
      </c>
      <c r="O701" s="170"/>
    </row>
    <row r="702" spans="1:104">
      <c r="A702" s="177"/>
      <c r="B702" s="180"/>
      <c r="C702" s="326" t="s">
        <v>212</v>
      </c>
      <c r="D702" s="327"/>
      <c r="E702" s="181">
        <v>6.9</v>
      </c>
      <c r="F702" s="182"/>
      <c r="G702" s="183"/>
      <c r="M702" s="179" t="s">
        <v>212</v>
      </c>
      <c r="O702" s="170"/>
    </row>
    <row r="703" spans="1:104">
      <c r="A703" s="177"/>
      <c r="B703" s="180"/>
      <c r="C703" s="326" t="s">
        <v>213</v>
      </c>
      <c r="D703" s="327"/>
      <c r="E703" s="181">
        <v>5.3940000000000001</v>
      </c>
      <c r="F703" s="182"/>
      <c r="G703" s="183"/>
      <c r="M703" s="179" t="s">
        <v>213</v>
      </c>
      <c r="O703" s="170"/>
    </row>
    <row r="704" spans="1:104">
      <c r="A704" s="177"/>
      <c r="B704" s="180"/>
      <c r="C704" s="326" t="s">
        <v>214</v>
      </c>
      <c r="D704" s="327"/>
      <c r="E704" s="181">
        <v>3.48</v>
      </c>
      <c r="F704" s="182"/>
      <c r="G704" s="183"/>
      <c r="M704" s="179" t="s">
        <v>214</v>
      </c>
      <c r="O704" s="170"/>
    </row>
    <row r="705" spans="1:15">
      <c r="A705" s="177"/>
      <c r="B705" s="180"/>
      <c r="C705" s="326" t="s">
        <v>215</v>
      </c>
      <c r="D705" s="327"/>
      <c r="E705" s="181">
        <v>2.7360000000000002</v>
      </c>
      <c r="F705" s="182"/>
      <c r="G705" s="183"/>
      <c r="M705" s="179" t="s">
        <v>215</v>
      </c>
      <c r="O705" s="170"/>
    </row>
    <row r="706" spans="1:15">
      <c r="A706" s="177"/>
      <c r="B706" s="180"/>
      <c r="C706" s="326" t="s">
        <v>216</v>
      </c>
      <c r="D706" s="327"/>
      <c r="E706" s="181">
        <v>14.016</v>
      </c>
      <c r="F706" s="182"/>
      <c r="G706" s="183"/>
      <c r="M706" s="179" t="s">
        <v>216</v>
      </c>
      <c r="O706" s="170"/>
    </row>
    <row r="707" spans="1:15">
      <c r="A707" s="177"/>
      <c r="B707" s="180"/>
      <c r="C707" s="326" t="s">
        <v>217</v>
      </c>
      <c r="D707" s="327"/>
      <c r="E707" s="181">
        <v>24.322500000000002</v>
      </c>
      <c r="F707" s="182"/>
      <c r="G707" s="183"/>
      <c r="M707" s="179" t="s">
        <v>217</v>
      </c>
      <c r="O707" s="170"/>
    </row>
    <row r="708" spans="1:15">
      <c r="A708" s="177"/>
      <c r="B708" s="180"/>
      <c r="C708" s="326" t="s">
        <v>218</v>
      </c>
      <c r="D708" s="327"/>
      <c r="E708" s="181">
        <v>6.58</v>
      </c>
      <c r="F708" s="182"/>
      <c r="G708" s="183"/>
      <c r="M708" s="179" t="s">
        <v>218</v>
      </c>
      <c r="O708" s="170"/>
    </row>
    <row r="709" spans="1:15">
      <c r="A709" s="177"/>
      <c r="B709" s="180"/>
      <c r="C709" s="326" t="s">
        <v>219</v>
      </c>
      <c r="D709" s="327"/>
      <c r="E709" s="181">
        <v>2.5024999999999999</v>
      </c>
      <c r="F709" s="182"/>
      <c r="G709" s="183"/>
      <c r="M709" s="179" t="s">
        <v>219</v>
      </c>
      <c r="O709" s="170"/>
    </row>
    <row r="710" spans="1:15">
      <c r="A710" s="177"/>
      <c r="B710" s="180"/>
      <c r="C710" s="326" t="s">
        <v>220</v>
      </c>
      <c r="D710" s="327"/>
      <c r="E710" s="181">
        <v>1.9530000000000001</v>
      </c>
      <c r="F710" s="182"/>
      <c r="G710" s="183"/>
      <c r="M710" s="179" t="s">
        <v>220</v>
      </c>
      <c r="O710" s="170"/>
    </row>
    <row r="711" spans="1:15">
      <c r="A711" s="177"/>
      <c r="B711" s="180"/>
      <c r="C711" s="326" t="s">
        <v>221</v>
      </c>
      <c r="D711" s="327"/>
      <c r="E711" s="181">
        <v>15.0672</v>
      </c>
      <c r="F711" s="182"/>
      <c r="G711" s="183"/>
      <c r="M711" s="179" t="s">
        <v>221</v>
      </c>
      <c r="O711" s="170"/>
    </row>
    <row r="712" spans="1:15">
      <c r="A712" s="177"/>
      <c r="B712" s="180"/>
      <c r="C712" s="326" t="s">
        <v>222</v>
      </c>
      <c r="D712" s="327"/>
      <c r="E712" s="181">
        <v>2.629</v>
      </c>
      <c r="F712" s="182"/>
      <c r="G712" s="183"/>
      <c r="M712" s="179" t="s">
        <v>222</v>
      </c>
      <c r="O712" s="170"/>
    </row>
    <row r="713" spans="1:15">
      <c r="A713" s="177"/>
      <c r="B713" s="180"/>
      <c r="C713" s="326" t="s">
        <v>223</v>
      </c>
      <c r="D713" s="327"/>
      <c r="E713" s="181">
        <v>29.469000000000001</v>
      </c>
      <c r="F713" s="182"/>
      <c r="G713" s="183"/>
      <c r="M713" s="179" t="s">
        <v>223</v>
      </c>
      <c r="O713" s="170"/>
    </row>
    <row r="714" spans="1:15">
      <c r="A714" s="177"/>
      <c r="B714" s="180"/>
      <c r="C714" s="326" t="s">
        <v>153</v>
      </c>
      <c r="D714" s="327"/>
      <c r="E714" s="181">
        <v>0</v>
      </c>
      <c r="F714" s="182"/>
      <c r="G714" s="183"/>
      <c r="M714" s="179">
        <v>0</v>
      </c>
      <c r="O714" s="170"/>
    </row>
    <row r="715" spans="1:15">
      <c r="A715" s="177"/>
      <c r="B715" s="180"/>
      <c r="C715" s="326" t="s">
        <v>224</v>
      </c>
      <c r="D715" s="327"/>
      <c r="E715" s="181">
        <v>16.819199999999999</v>
      </c>
      <c r="F715" s="182"/>
      <c r="G715" s="183"/>
      <c r="M715" s="179" t="s">
        <v>224</v>
      </c>
      <c r="O715" s="170"/>
    </row>
    <row r="716" spans="1:15">
      <c r="A716" s="177"/>
      <c r="B716" s="180"/>
      <c r="C716" s="326" t="s">
        <v>225</v>
      </c>
      <c r="D716" s="327"/>
      <c r="E716" s="181">
        <v>38.915999999999997</v>
      </c>
      <c r="F716" s="182"/>
      <c r="G716" s="183"/>
      <c r="M716" s="179" t="s">
        <v>225</v>
      </c>
      <c r="O716" s="170"/>
    </row>
    <row r="717" spans="1:15">
      <c r="A717" s="177"/>
      <c r="B717" s="180"/>
      <c r="C717" s="326" t="s">
        <v>218</v>
      </c>
      <c r="D717" s="327"/>
      <c r="E717" s="181">
        <v>6.58</v>
      </c>
      <c r="F717" s="182"/>
      <c r="G717" s="183"/>
      <c r="M717" s="179" t="s">
        <v>218</v>
      </c>
      <c r="O717" s="170"/>
    </row>
    <row r="718" spans="1:15">
      <c r="A718" s="177"/>
      <c r="B718" s="180"/>
      <c r="C718" s="326" t="s">
        <v>218</v>
      </c>
      <c r="D718" s="327"/>
      <c r="E718" s="181">
        <v>6.58</v>
      </c>
      <c r="F718" s="182"/>
      <c r="G718" s="183"/>
      <c r="M718" s="179" t="s">
        <v>218</v>
      </c>
      <c r="O718" s="170"/>
    </row>
    <row r="719" spans="1:15">
      <c r="A719" s="177"/>
      <c r="B719" s="180"/>
      <c r="C719" s="326" t="s">
        <v>214</v>
      </c>
      <c r="D719" s="327"/>
      <c r="E719" s="181">
        <v>3.48</v>
      </c>
      <c r="F719" s="182"/>
      <c r="G719" s="183"/>
      <c r="M719" s="179" t="s">
        <v>214</v>
      </c>
      <c r="O719" s="170"/>
    </row>
    <row r="720" spans="1:15">
      <c r="A720" s="177"/>
      <c r="B720" s="180"/>
      <c r="C720" s="326" t="s">
        <v>226</v>
      </c>
      <c r="D720" s="327"/>
      <c r="E720" s="181">
        <v>4.0019999999999998</v>
      </c>
      <c r="F720" s="182"/>
      <c r="G720" s="183"/>
      <c r="M720" s="179" t="s">
        <v>226</v>
      </c>
      <c r="O720" s="170"/>
    </row>
    <row r="721" spans="1:15">
      <c r="A721" s="177"/>
      <c r="B721" s="180"/>
      <c r="C721" s="326" t="s">
        <v>227</v>
      </c>
      <c r="D721" s="327"/>
      <c r="E721" s="181">
        <v>6.9</v>
      </c>
      <c r="F721" s="182"/>
      <c r="G721" s="183"/>
      <c r="M721" s="179" t="s">
        <v>227</v>
      </c>
      <c r="O721" s="170"/>
    </row>
    <row r="722" spans="1:15">
      <c r="A722" s="177"/>
      <c r="B722" s="180"/>
      <c r="C722" s="326" t="s">
        <v>215</v>
      </c>
      <c r="D722" s="327"/>
      <c r="E722" s="181">
        <v>2.7360000000000002</v>
      </c>
      <c r="F722" s="182"/>
      <c r="G722" s="183"/>
      <c r="M722" s="179" t="s">
        <v>215</v>
      </c>
      <c r="O722" s="170"/>
    </row>
    <row r="723" spans="1:15">
      <c r="A723" s="177"/>
      <c r="B723" s="180"/>
      <c r="C723" s="326" t="s">
        <v>153</v>
      </c>
      <c r="D723" s="327"/>
      <c r="E723" s="181">
        <v>0</v>
      </c>
      <c r="F723" s="182"/>
      <c r="G723" s="183"/>
      <c r="M723" s="179">
        <v>0</v>
      </c>
      <c r="O723" s="170"/>
    </row>
    <row r="724" spans="1:15">
      <c r="A724" s="177"/>
      <c r="B724" s="180"/>
      <c r="C724" s="326" t="s">
        <v>228</v>
      </c>
      <c r="D724" s="327"/>
      <c r="E724" s="181">
        <v>24.322500000000002</v>
      </c>
      <c r="F724" s="182"/>
      <c r="G724" s="183"/>
      <c r="M724" s="179" t="s">
        <v>228</v>
      </c>
      <c r="O724" s="170"/>
    </row>
    <row r="725" spans="1:15">
      <c r="A725" s="177"/>
      <c r="B725" s="180"/>
      <c r="C725" s="326" t="s">
        <v>218</v>
      </c>
      <c r="D725" s="327"/>
      <c r="E725" s="181">
        <v>6.58</v>
      </c>
      <c r="F725" s="182"/>
      <c r="G725" s="183"/>
      <c r="M725" s="179" t="s">
        <v>218</v>
      </c>
      <c r="O725" s="170"/>
    </row>
    <row r="726" spans="1:15">
      <c r="A726" s="177"/>
      <c r="B726" s="180"/>
      <c r="C726" s="326" t="s">
        <v>229</v>
      </c>
      <c r="D726" s="327"/>
      <c r="E726" s="181">
        <v>16.819199999999999</v>
      </c>
      <c r="F726" s="182"/>
      <c r="G726" s="183"/>
      <c r="M726" s="179" t="s">
        <v>229</v>
      </c>
      <c r="O726" s="170"/>
    </row>
    <row r="727" spans="1:15">
      <c r="A727" s="177"/>
      <c r="B727" s="180"/>
      <c r="C727" s="326" t="s">
        <v>227</v>
      </c>
      <c r="D727" s="327"/>
      <c r="E727" s="181">
        <v>6.9</v>
      </c>
      <c r="F727" s="182"/>
      <c r="G727" s="183"/>
      <c r="M727" s="179" t="s">
        <v>227</v>
      </c>
      <c r="O727" s="170"/>
    </row>
    <row r="728" spans="1:15">
      <c r="A728" s="177"/>
      <c r="B728" s="180"/>
      <c r="C728" s="326" t="s">
        <v>215</v>
      </c>
      <c r="D728" s="327"/>
      <c r="E728" s="181">
        <v>2.7360000000000002</v>
      </c>
      <c r="F728" s="182"/>
      <c r="G728" s="183"/>
      <c r="M728" s="179" t="s">
        <v>215</v>
      </c>
      <c r="O728" s="170"/>
    </row>
    <row r="729" spans="1:15">
      <c r="A729" s="177"/>
      <c r="B729" s="180"/>
      <c r="C729" s="326" t="s">
        <v>213</v>
      </c>
      <c r="D729" s="327"/>
      <c r="E729" s="181">
        <v>5.3940000000000001</v>
      </c>
      <c r="F729" s="182"/>
      <c r="G729" s="183"/>
      <c r="M729" s="179" t="s">
        <v>213</v>
      </c>
      <c r="O729" s="170"/>
    </row>
    <row r="730" spans="1:15">
      <c r="A730" s="177"/>
      <c r="B730" s="180"/>
      <c r="C730" s="326" t="s">
        <v>230</v>
      </c>
      <c r="D730" s="327"/>
      <c r="E730" s="181">
        <v>0.72250000000000003</v>
      </c>
      <c r="F730" s="182"/>
      <c r="G730" s="183"/>
      <c r="M730" s="179" t="s">
        <v>230</v>
      </c>
      <c r="O730" s="170"/>
    </row>
    <row r="731" spans="1:15">
      <c r="A731" s="177"/>
      <c r="B731" s="180"/>
      <c r="C731" s="326" t="s">
        <v>231</v>
      </c>
      <c r="D731" s="327"/>
      <c r="E731" s="181">
        <v>14.646599999999999</v>
      </c>
      <c r="F731" s="182"/>
      <c r="G731" s="183"/>
      <c r="M731" s="179" t="s">
        <v>231</v>
      </c>
      <c r="O731" s="170"/>
    </row>
    <row r="732" spans="1:15">
      <c r="A732" s="177"/>
      <c r="B732" s="180"/>
      <c r="C732" s="326" t="s">
        <v>232</v>
      </c>
      <c r="D732" s="327"/>
      <c r="E732" s="181">
        <v>0.76500000000000001</v>
      </c>
      <c r="F732" s="182"/>
      <c r="G732" s="183"/>
      <c r="M732" s="179" t="s">
        <v>232</v>
      </c>
      <c r="O732" s="170"/>
    </row>
    <row r="733" spans="1:15">
      <c r="A733" s="177"/>
      <c r="B733" s="180"/>
      <c r="C733" s="326" t="s">
        <v>233</v>
      </c>
      <c r="D733" s="327"/>
      <c r="E733" s="181">
        <v>2.6360999999999999</v>
      </c>
      <c r="F733" s="182"/>
      <c r="G733" s="183"/>
      <c r="M733" s="179" t="s">
        <v>233</v>
      </c>
      <c r="O733" s="170"/>
    </row>
    <row r="734" spans="1:15">
      <c r="A734" s="177"/>
      <c r="B734" s="180"/>
      <c r="C734" s="326" t="s">
        <v>234</v>
      </c>
      <c r="D734" s="327"/>
      <c r="E734" s="181">
        <v>2.5924999999999998</v>
      </c>
      <c r="F734" s="182"/>
      <c r="G734" s="183"/>
      <c r="M734" s="179" t="s">
        <v>234</v>
      </c>
      <c r="O734" s="170"/>
    </row>
    <row r="735" spans="1:15">
      <c r="A735" s="177"/>
      <c r="B735" s="180"/>
      <c r="C735" s="326" t="s">
        <v>235</v>
      </c>
      <c r="D735" s="327"/>
      <c r="E735" s="181">
        <v>4.9058999999999999</v>
      </c>
      <c r="F735" s="182"/>
      <c r="G735" s="183"/>
      <c r="M735" s="179" t="s">
        <v>235</v>
      </c>
      <c r="O735" s="170"/>
    </row>
    <row r="736" spans="1:15">
      <c r="A736" s="177"/>
      <c r="B736" s="180"/>
      <c r="C736" s="326" t="s">
        <v>236</v>
      </c>
      <c r="D736" s="327"/>
      <c r="E736" s="181">
        <v>0.748</v>
      </c>
      <c r="F736" s="182"/>
      <c r="G736" s="183"/>
      <c r="M736" s="179" t="s">
        <v>236</v>
      </c>
      <c r="O736" s="170"/>
    </row>
    <row r="737" spans="1:104">
      <c r="A737" s="177"/>
      <c r="B737" s="180"/>
      <c r="C737" s="326" t="s">
        <v>237</v>
      </c>
      <c r="D737" s="327"/>
      <c r="E737" s="181">
        <v>2.6048</v>
      </c>
      <c r="F737" s="182"/>
      <c r="G737" s="183"/>
      <c r="M737" s="179" t="s">
        <v>237</v>
      </c>
      <c r="O737" s="170"/>
    </row>
    <row r="738" spans="1:104">
      <c r="A738" s="177"/>
      <c r="B738" s="180"/>
      <c r="C738" s="326" t="s">
        <v>238</v>
      </c>
      <c r="D738" s="327"/>
      <c r="E738" s="181">
        <v>14.7888</v>
      </c>
      <c r="F738" s="182"/>
      <c r="G738" s="183"/>
      <c r="M738" s="179" t="s">
        <v>238</v>
      </c>
      <c r="O738" s="170"/>
    </row>
    <row r="739" spans="1:104">
      <c r="A739" s="177"/>
      <c r="B739" s="180"/>
      <c r="C739" s="326" t="s">
        <v>224</v>
      </c>
      <c r="D739" s="327"/>
      <c r="E739" s="181">
        <v>16.819199999999999</v>
      </c>
      <c r="F739" s="182"/>
      <c r="G739" s="183"/>
      <c r="M739" s="179" t="s">
        <v>224</v>
      </c>
      <c r="O739" s="170"/>
    </row>
    <row r="740" spans="1:104">
      <c r="A740" s="177"/>
      <c r="B740" s="180"/>
      <c r="C740" s="326" t="s">
        <v>225</v>
      </c>
      <c r="D740" s="327"/>
      <c r="E740" s="181">
        <v>38.915999999999997</v>
      </c>
      <c r="F740" s="182"/>
      <c r="G740" s="183"/>
      <c r="M740" s="179" t="s">
        <v>225</v>
      </c>
      <c r="O740" s="170"/>
    </row>
    <row r="741" spans="1:104">
      <c r="A741" s="177"/>
      <c r="B741" s="180"/>
      <c r="C741" s="326" t="s">
        <v>218</v>
      </c>
      <c r="D741" s="327"/>
      <c r="E741" s="181">
        <v>6.58</v>
      </c>
      <c r="F741" s="182"/>
      <c r="G741" s="183"/>
      <c r="M741" s="179" t="s">
        <v>218</v>
      </c>
      <c r="O741" s="170"/>
    </row>
    <row r="742" spans="1:104">
      <c r="A742" s="177"/>
      <c r="B742" s="180"/>
      <c r="C742" s="326" t="s">
        <v>215</v>
      </c>
      <c r="D742" s="327"/>
      <c r="E742" s="181">
        <v>2.7360000000000002</v>
      </c>
      <c r="F742" s="182"/>
      <c r="G742" s="183"/>
      <c r="M742" s="179" t="s">
        <v>215</v>
      </c>
      <c r="O742" s="170"/>
    </row>
    <row r="743" spans="1:104">
      <c r="A743" s="177"/>
      <c r="B743" s="180"/>
      <c r="C743" s="326" t="s">
        <v>227</v>
      </c>
      <c r="D743" s="327"/>
      <c r="E743" s="181">
        <v>6.9</v>
      </c>
      <c r="F743" s="182"/>
      <c r="G743" s="183"/>
      <c r="M743" s="179" t="s">
        <v>227</v>
      </c>
      <c r="O743" s="170"/>
    </row>
    <row r="744" spans="1:104">
      <c r="A744" s="177"/>
      <c r="B744" s="180"/>
      <c r="C744" s="326" t="s">
        <v>214</v>
      </c>
      <c r="D744" s="327"/>
      <c r="E744" s="181">
        <v>3.48</v>
      </c>
      <c r="F744" s="182"/>
      <c r="G744" s="183"/>
      <c r="M744" s="179" t="s">
        <v>214</v>
      </c>
      <c r="O744" s="170"/>
    </row>
    <row r="745" spans="1:104">
      <c r="A745" s="177"/>
      <c r="B745" s="180"/>
      <c r="C745" s="326" t="s">
        <v>239</v>
      </c>
      <c r="D745" s="327"/>
      <c r="E745" s="181">
        <v>0</v>
      </c>
      <c r="F745" s="182"/>
      <c r="G745" s="183"/>
      <c r="M745" s="179" t="s">
        <v>239</v>
      </c>
      <c r="O745" s="170"/>
    </row>
    <row r="746" spans="1:104">
      <c r="A746" s="177"/>
      <c r="B746" s="180"/>
      <c r="C746" s="326" t="s">
        <v>240</v>
      </c>
      <c r="D746" s="327"/>
      <c r="E746" s="181">
        <v>26.998200000000001</v>
      </c>
      <c r="F746" s="182"/>
      <c r="G746" s="183"/>
      <c r="M746" s="179" t="s">
        <v>240</v>
      </c>
      <c r="O746" s="170"/>
    </row>
    <row r="747" spans="1:104">
      <c r="A747" s="184"/>
      <c r="B747" s="185" t="s">
        <v>78</v>
      </c>
      <c r="C747" s="186" t="str">
        <f>CONCATENATE(B699," ",C699)</f>
        <v>95 Dokončovací konstrukce na pozemních stavbách</v>
      </c>
      <c r="D747" s="187"/>
      <c r="E747" s="188"/>
      <c r="F747" s="189"/>
      <c r="G747" s="190">
        <f>SUM(G699:G746)</f>
        <v>0</v>
      </c>
      <c r="O747" s="170">
        <v>4</v>
      </c>
      <c r="BA747" s="191">
        <f>SUM(BA699:BA746)</f>
        <v>0</v>
      </c>
      <c r="BB747" s="191">
        <f>SUM(BB699:BB746)</f>
        <v>0</v>
      </c>
      <c r="BC747" s="191">
        <f>SUM(BC699:BC746)</f>
        <v>0</v>
      </c>
      <c r="BD747" s="191">
        <f>SUM(BD699:BD746)</f>
        <v>0</v>
      </c>
      <c r="BE747" s="191">
        <f>SUM(BE699:BE746)</f>
        <v>0</v>
      </c>
    </row>
    <row r="748" spans="1:104">
      <c r="A748" s="163" t="s">
        <v>74</v>
      </c>
      <c r="B748" s="164" t="s">
        <v>452</v>
      </c>
      <c r="C748" s="165" t="s">
        <v>453</v>
      </c>
      <c r="D748" s="166"/>
      <c r="E748" s="167"/>
      <c r="F748" s="167"/>
      <c r="G748" s="168"/>
      <c r="H748" s="169"/>
      <c r="I748" s="169"/>
      <c r="O748" s="170">
        <v>1</v>
      </c>
    </row>
    <row r="749" spans="1:104">
      <c r="A749" s="171">
        <v>55</v>
      </c>
      <c r="B749" s="172" t="s">
        <v>454</v>
      </c>
      <c r="C749" s="173" t="s">
        <v>455</v>
      </c>
      <c r="D749" s="174" t="s">
        <v>100</v>
      </c>
      <c r="E749" s="175">
        <v>59.262099999999997</v>
      </c>
      <c r="F749" s="175">
        <v>0</v>
      </c>
      <c r="G749" s="176">
        <f>E749*F749</f>
        <v>0</v>
      </c>
      <c r="O749" s="170">
        <v>2</v>
      </c>
      <c r="AA749" s="146">
        <v>1</v>
      </c>
      <c r="AB749" s="146">
        <v>0</v>
      </c>
      <c r="AC749" s="146">
        <v>0</v>
      </c>
      <c r="AZ749" s="146">
        <v>1</v>
      </c>
      <c r="BA749" s="146">
        <f>IF(AZ749=1,G749,0)</f>
        <v>0</v>
      </c>
      <c r="BB749" s="146">
        <f>IF(AZ749=2,G749,0)</f>
        <v>0</v>
      </c>
      <c r="BC749" s="146">
        <f>IF(AZ749=3,G749,0)</f>
        <v>0</v>
      </c>
      <c r="BD749" s="146">
        <f>IF(AZ749=4,G749,0)</f>
        <v>0</v>
      </c>
      <c r="BE749" s="146">
        <f>IF(AZ749=5,G749,0)</f>
        <v>0</v>
      </c>
      <c r="CA749" s="170">
        <v>1</v>
      </c>
      <c r="CB749" s="170">
        <v>0</v>
      </c>
      <c r="CZ749" s="146">
        <v>0</v>
      </c>
    </row>
    <row r="750" spans="1:104">
      <c r="A750" s="177"/>
      <c r="B750" s="180"/>
      <c r="C750" s="326" t="s">
        <v>456</v>
      </c>
      <c r="D750" s="327"/>
      <c r="E750" s="181">
        <v>0</v>
      </c>
      <c r="F750" s="182"/>
      <c r="G750" s="183"/>
      <c r="M750" s="179" t="s">
        <v>456</v>
      </c>
      <c r="O750" s="170"/>
    </row>
    <row r="751" spans="1:104">
      <c r="A751" s="177"/>
      <c r="B751" s="180"/>
      <c r="C751" s="326" t="s">
        <v>95</v>
      </c>
      <c r="D751" s="327"/>
      <c r="E751" s="181">
        <v>0.3</v>
      </c>
      <c r="F751" s="182"/>
      <c r="G751" s="183"/>
      <c r="M751" s="179" t="s">
        <v>95</v>
      </c>
      <c r="O751" s="170"/>
    </row>
    <row r="752" spans="1:104">
      <c r="A752" s="177"/>
      <c r="B752" s="180"/>
      <c r="C752" s="326" t="s">
        <v>96</v>
      </c>
      <c r="D752" s="327"/>
      <c r="E752" s="181">
        <v>0.45</v>
      </c>
      <c r="F752" s="182"/>
      <c r="G752" s="183"/>
      <c r="M752" s="179" t="s">
        <v>96</v>
      </c>
      <c r="O752" s="170"/>
    </row>
    <row r="753" spans="1:104">
      <c r="A753" s="177"/>
      <c r="B753" s="180"/>
      <c r="C753" s="326" t="s">
        <v>160</v>
      </c>
      <c r="D753" s="327"/>
      <c r="E753" s="181">
        <v>0.15</v>
      </c>
      <c r="F753" s="182"/>
      <c r="G753" s="183"/>
      <c r="M753" s="179" t="s">
        <v>160</v>
      </c>
      <c r="O753" s="170"/>
    </row>
    <row r="754" spans="1:104">
      <c r="A754" s="177"/>
      <c r="B754" s="180"/>
      <c r="C754" s="326" t="s">
        <v>457</v>
      </c>
      <c r="D754" s="327"/>
      <c r="E754" s="181">
        <v>0</v>
      </c>
      <c r="F754" s="182"/>
      <c r="G754" s="183"/>
      <c r="M754" s="179" t="s">
        <v>457</v>
      </c>
      <c r="O754" s="170"/>
    </row>
    <row r="755" spans="1:104">
      <c r="A755" s="177"/>
      <c r="B755" s="180"/>
      <c r="C755" s="328" t="s">
        <v>184</v>
      </c>
      <c r="D755" s="327"/>
      <c r="E755" s="205">
        <v>0</v>
      </c>
      <c r="F755" s="182"/>
      <c r="G755" s="183"/>
      <c r="M755" s="179" t="s">
        <v>184</v>
      </c>
      <c r="O755" s="170"/>
    </row>
    <row r="756" spans="1:104" ht="22.5">
      <c r="A756" s="177"/>
      <c r="B756" s="180"/>
      <c r="C756" s="328" t="s">
        <v>392</v>
      </c>
      <c r="D756" s="327"/>
      <c r="E756" s="205">
        <v>437.05779999999999</v>
      </c>
      <c r="F756" s="182"/>
      <c r="G756" s="183"/>
      <c r="M756" s="179" t="s">
        <v>392</v>
      </c>
      <c r="O756" s="170"/>
    </row>
    <row r="757" spans="1:104">
      <c r="A757" s="177"/>
      <c r="B757" s="180"/>
      <c r="C757" s="328" t="s">
        <v>393</v>
      </c>
      <c r="D757" s="327"/>
      <c r="E757" s="205">
        <v>455.334</v>
      </c>
      <c r="F757" s="182"/>
      <c r="G757" s="183"/>
      <c r="M757" s="179" t="s">
        <v>393</v>
      </c>
      <c r="O757" s="170"/>
    </row>
    <row r="758" spans="1:104">
      <c r="A758" s="177"/>
      <c r="B758" s="180"/>
      <c r="C758" s="328" t="s">
        <v>394</v>
      </c>
      <c r="D758" s="327"/>
      <c r="E758" s="205">
        <v>80.31</v>
      </c>
      <c r="F758" s="182"/>
      <c r="G758" s="183"/>
      <c r="M758" s="179" t="s">
        <v>394</v>
      </c>
      <c r="O758" s="170"/>
    </row>
    <row r="759" spans="1:104">
      <c r="A759" s="177"/>
      <c r="B759" s="180"/>
      <c r="C759" s="328" t="s">
        <v>189</v>
      </c>
      <c r="D759" s="327"/>
      <c r="E759" s="205">
        <v>972.70180000000005</v>
      </c>
      <c r="F759" s="182"/>
      <c r="G759" s="183"/>
      <c r="M759" s="179" t="s">
        <v>189</v>
      </c>
      <c r="O759" s="170"/>
    </row>
    <row r="760" spans="1:104">
      <c r="A760" s="177"/>
      <c r="B760" s="180"/>
      <c r="C760" s="326" t="s">
        <v>458</v>
      </c>
      <c r="D760" s="327"/>
      <c r="E760" s="181">
        <v>58.362099999999998</v>
      </c>
      <c r="F760" s="182"/>
      <c r="G760" s="183"/>
      <c r="M760" s="179" t="s">
        <v>458</v>
      </c>
      <c r="O760" s="170"/>
    </row>
    <row r="761" spans="1:104">
      <c r="A761" s="171">
        <v>56</v>
      </c>
      <c r="B761" s="172" t="s">
        <v>459</v>
      </c>
      <c r="C761" s="173" t="s">
        <v>460</v>
      </c>
      <c r="D761" s="174" t="s">
        <v>85</v>
      </c>
      <c r="E761" s="175">
        <v>5.79</v>
      </c>
      <c r="F761" s="175">
        <v>0</v>
      </c>
      <c r="G761" s="176">
        <f>E761*F761</f>
        <v>0</v>
      </c>
      <c r="O761" s="170">
        <v>2</v>
      </c>
      <c r="AA761" s="146">
        <v>1</v>
      </c>
      <c r="AB761" s="146">
        <v>1</v>
      </c>
      <c r="AC761" s="146">
        <v>1</v>
      </c>
      <c r="AZ761" s="146">
        <v>1</v>
      </c>
      <c r="BA761" s="146">
        <f>IF(AZ761=1,G761,0)</f>
        <v>0</v>
      </c>
      <c r="BB761" s="146">
        <f>IF(AZ761=2,G761,0)</f>
        <v>0</v>
      </c>
      <c r="BC761" s="146">
        <f>IF(AZ761=3,G761,0)</f>
        <v>0</v>
      </c>
      <c r="BD761" s="146">
        <f>IF(AZ761=4,G761,0)</f>
        <v>0</v>
      </c>
      <c r="BE761" s="146">
        <f>IF(AZ761=5,G761,0)</f>
        <v>0</v>
      </c>
      <c r="CA761" s="170">
        <v>1</v>
      </c>
      <c r="CB761" s="170">
        <v>1</v>
      </c>
      <c r="CZ761" s="146">
        <v>0</v>
      </c>
    </row>
    <row r="762" spans="1:104">
      <c r="A762" s="177"/>
      <c r="B762" s="180"/>
      <c r="C762" s="326" t="s">
        <v>461</v>
      </c>
      <c r="D762" s="327"/>
      <c r="E762" s="181">
        <v>3</v>
      </c>
      <c r="F762" s="182"/>
      <c r="G762" s="183"/>
      <c r="M762" s="179" t="s">
        <v>461</v>
      </c>
      <c r="O762" s="170"/>
    </row>
    <row r="763" spans="1:104">
      <c r="A763" s="177"/>
      <c r="B763" s="180"/>
      <c r="C763" s="326" t="s">
        <v>462</v>
      </c>
      <c r="D763" s="327"/>
      <c r="E763" s="181">
        <v>2.79</v>
      </c>
      <c r="F763" s="182"/>
      <c r="G763" s="183"/>
      <c r="M763" s="179" t="s">
        <v>462</v>
      </c>
      <c r="O763" s="170"/>
    </row>
    <row r="764" spans="1:104" ht="22.5">
      <c r="A764" s="171">
        <v>57</v>
      </c>
      <c r="B764" s="172" t="s">
        <v>463</v>
      </c>
      <c r="C764" s="173" t="s">
        <v>464</v>
      </c>
      <c r="D764" s="174" t="s">
        <v>100</v>
      </c>
      <c r="E764" s="175">
        <v>58.362099999999998</v>
      </c>
      <c r="F764" s="175">
        <v>0</v>
      </c>
      <c r="G764" s="176">
        <f>E764*F764</f>
        <v>0</v>
      </c>
      <c r="O764" s="170">
        <v>2</v>
      </c>
      <c r="AA764" s="146">
        <v>1</v>
      </c>
      <c r="AB764" s="146">
        <v>1</v>
      </c>
      <c r="AC764" s="146">
        <v>1</v>
      </c>
      <c r="AZ764" s="146">
        <v>1</v>
      </c>
      <c r="BA764" s="146">
        <f>IF(AZ764=1,G764,0)</f>
        <v>0</v>
      </c>
      <c r="BB764" s="146">
        <f>IF(AZ764=2,G764,0)</f>
        <v>0</v>
      </c>
      <c r="BC764" s="146">
        <f>IF(AZ764=3,G764,0)</f>
        <v>0</v>
      </c>
      <c r="BD764" s="146">
        <f>IF(AZ764=4,G764,0)</f>
        <v>0</v>
      </c>
      <c r="BE764" s="146">
        <f>IF(AZ764=5,G764,0)</f>
        <v>0</v>
      </c>
      <c r="CA764" s="170">
        <v>1</v>
      </c>
      <c r="CB764" s="170">
        <v>1</v>
      </c>
      <c r="CZ764" s="146">
        <v>0</v>
      </c>
    </row>
    <row r="765" spans="1:104">
      <c r="A765" s="177"/>
      <c r="B765" s="180"/>
      <c r="C765" s="326" t="s">
        <v>457</v>
      </c>
      <c r="D765" s="327"/>
      <c r="E765" s="181">
        <v>0</v>
      </c>
      <c r="F765" s="182"/>
      <c r="G765" s="183"/>
      <c r="M765" s="179" t="s">
        <v>457</v>
      </c>
      <c r="O765" s="170"/>
    </row>
    <row r="766" spans="1:104">
      <c r="A766" s="177"/>
      <c r="B766" s="180"/>
      <c r="C766" s="328" t="s">
        <v>184</v>
      </c>
      <c r="D766" s="327"/>
      <c r="E766" s="205">
        <v>0</v>
      </c>
      <c r="F766" s="182"/>
      <c r="G766" s="183"/>
      <c r="M766" s="179" t="s">
        <v>184</v>
      </c>
      <c r="O766" s="170"/>
    </row>
    <row r="767" spans="1:104" ht="22.5">
      <c r="A767" s="177"/>
      <c r="B767" s="180"/>
      <c r="C767" s="328" t="s">
        <v>392</v>
      </c>
      <c r="D767" s="327"/>
      <c r="E767" s="205">
        <v>437.05779999999999</v>
      </c>
      <c r="F767" s="182"/>
      <c r="G767" s="183"/>
      <c r="M767" s="179" t="s">
        <v>392</v>
      </c>
      <c r="O767" s="170"/>
    </row>
    <row r="768" spans="1:104">
      <c r="A768" s="177"/>
      <c r="B768" s="180"/>
      <c r="C768" s="328" t="s">
        <v>393</v>
      </c>
      <c r="D768" s="327"/>
      <c r="E768" s="205">
        <v>455.334</v>
      </c>
      <c r="F768" s="182"/>
      <c r="G768" s="183"/>
      <c r="M768" s="179" t="s">
        <v>393</v>
      </c>
      <c r="O768" s="170"/>
    </row>
    <row r="769" spans="1:104">
      <c r="A769" s="177"/>
      <c r="B769" s="180"/>
      <c r="C769" s="328" t="s">
        <v>394</v>
      </c>
      <c r="D769" s="327"/>
      <c r="E769" s="205">
        <v>80.31</v>
      </c>
      <c r="F769" s="182"/>
      <c r="G769" s="183"/>
      <c r="M769" s="179" t="s">
        <v>394</v>
      </c>
      <c r="O769" s="170"/>
    </row>
    <row r="770" spans="1:104">
      <c r="A770" s="177"/>
      <c r="B770" s="180"/>
      <c r="C770" s="328" t="s">
        <v>189</v>
      </c>
      <c r="D770" s="327"/>
      <c r="E770" s="205">
        <v>972.70180000000005</v>
      </c>
      <c r="F770" s="182"/>
      <c r="G770" s="183"/>
      <c r="M770" s="179" t="s">
        <v>189</v>
      </c>
      <c r="O770" s="170"/>
    </row>
    <row r="771" spans="1:104">
      <c r="A771" s="177"/>
      <c r="B771" s="180"/>
      <c r="C771" s="326" t="s">
        <v>458</v>
      </c>
      <c r="D771" s="327"/>
      <c r="E771" s="181">
        <v>58.362099999999998</v>
      </c>
      <c r="F771" s="182"/>
      <c r="G771" s="183"/>
      <c r="M771" s="179" t="s">
        <v>458</v>
      </c>
      <c r="O771" s="170"/>
    </row>
    <row r="772" spans="1:104">
      <c r="A772" s="171">
        <v>58</v>
      </c>
      <c r="B772" s="172" t="s">
        <v>465</v>
      </c>
      <c r="C772" s="173" t="s">
        <v>466</v>
      </c>
      <c r="D772" s="174" t="s">
        <v>85</v>
      </c>
      <c r="E772" s="175">
        <v>5.79</v>
      </c>
      <c r="F772" s="175">
        <v>0</v>
      </c>
      <c r="G772" s="176">
        <f>E772*F772</f>
        <v>0</v>
      </c>
      <c r="O772" s="170">
        <v>2</v>
      </c>
      <c r="AA772" s="146">
        <v>1</v>
      </c>
      <c r="AB772" s="146">
        <v>1</v>
      </c>
      <c r="AC772" s="146">
        <v>1</v>
      </c>
      <c r="AZ772" s="146">
        <v>1</v>
      </c>
      <c r="BA772" s="146">
        <f>IF(AZ772=1,G772,0)</f>
        <v>0</v>
      </c>
      <c r="BB772" s="146">
        <f>IF(AZ772=2,G772,0)</f>
        <v>0</v>
      </c>
      <c r="BC772" s="146">
        <f>IF(AZ772=3,G772,0)</f>
        <v>0</v>
      </c>
      <c r="BD772" s="146">
        <f>IF(AZ772=4,G772,0)</f>
        <v>0</v>
      </c>
      <c r="BE772" s="146">
        <f>IF(AZ772=5,G772,0)</f>
        <v>0</v>
      </c>
      <c r="CA772" s="170">
        <v>1</v>
      </c>
      <c r="CB772" s="170">
        <v>1</v>
      </c>
      <c r="CZ772" s="146">
        <v>0</v>
      </c>
    </row>
    <row r="773" spans="1:104">
      <c r="A773" s="177"/>
      <c r="B773" s="180"/>
      <c r="C773" s="326" t="s">
        <v>461</v>
      </c>
      <c r="D773" s="327"/>
      <c r="E773" s="181">
        <v>3</v>
      </c>
      <c r="F773" s="182"/>
      <c r="G773" s="183"/>
      <c r="M773" s="179" t="s">
        <v>461</v>
      </c>
      <c r="O773" s="170"/>
    </row>
    <row r="774" spans="1:104">
      <c r="A774" s="177"/>
      <c r="B774" s="180"/>
      <c r="C774" s="326" t="s">
        <v>462</v>
      </c>
      <c r="D774" s="327"/>
      <c r="E774" s="181">
        <v>2.79</v>
      </c>
      <c r="F774" s="182"/>
      <c r="G774" s="183"/>
      <c r="M774" s="179" t="s">
        <v>462</v>
      </c>
      <c r="O774" s="170"/>
    </row>
    <row r="775" spans="1:104">
      <c r="A775" s="171">
        <v>59</v>
      </c>
      <c r="B775" s="172" t="s">
        <v>467</v>
      </c>
      <c r="C775" s="173" t="s">
        <v>468</v>
      </c>
      <c r="D775" s="174" t="s">
        <v>413</v>
      </c>
      <c r="E775" s="175">
        <v>5</v>
      </c>
      <c r="F775" s="175">
        <v>0</v>
      </c>
      <c r="G775" s="176">
        <f>E775*F775</f>
        <v>0</v>
      </c>
      <c r="O775" s="170">
        <v>2</v>
      </c>
      <c r="AA775" s="146">
        <v>1</v>
      </c>
      <c r="AB775" s="146">
        <v>1</v>
      </c>
      <c r="AC775" s="146">
        <v>1</v>
      </c>
      <c r="AZ775" s="146">
        <v>1</v>
      </c>
      <c r="BA775" s="146">
        <f>IF(AZ775=1,G775,0)</f>
        <v>0</v>
      </c>
      <c r="BB775" s="146">
        <f>IF(AZ775=2,G775,0)</f>
        <v>0</v>
      </c>
      <c r="BC775" s="146">
        <f>IF(AZ775=3,G775,0)</f>
        <v>0</v>
      </c>
      <c r="BD775" s="146">
        <f>IF(AZ775=4,G775,0)</f>
        <v>0</v>
      </c>
      <c r="BE775" s="146">
        <f>IF(AZ775=5,G775,0)</f>
        <v>0</v>
      </c>
      <c r="CA775" s="170">
        <v>1</v>
      </c>
      <c r="CB775" s="170">
        <v>1</v>
      </c>
      <c r="CZ775" s="146">
        <v>0</v>
      </c>
    </row>
    <row r="776" spans="1:104">
      <c r="A776" s="177"/>
      <c r="B776" s="180"/>
      <c r="C776" s="326" t="s">
        <v>414</v>
      </c>
      <c r="D776" s="327"/>
      <c r="E776" s="181">
        <v>1</v>
      </c>
      <c r="F776" s="182"/>
      <c r="G776" s="183"/>
      <c r="M776" s="179" t="s">
        <v>414</v>
      </c>
      <c r="O776" s="170"/>
    </row>
    <row r="777" spans="1:104">
      <c r="A777" s="177"/>
      <c r="B777" s="180"/>
      <c r="C777" s="326" t="s">
        <v>415</v>
      </c>
      <c r="D777" s="327"/>
      <c r="E777" s="181">
        <v>1</v>
      </c>
      <c r="F777" s="182"/>
      <c r="G777" s="183"/>
      <c r="M777" s="179" t="s">
        <v>415</v>
      </c>
      <c r="O777" s="170"/>
    </row>
    <row r="778" spans="1:104">
      <c r="A778" s="177"/>
      <c r="B778" s="180"/>
      <c r="C778" s="326" t="s">
        <v>416</v>
      </c>
      <c r="D778" s="327"/>
      <c r="E778" s="181">
        <v>1</v>
      </c>
      <c r="F778" s="182"/>
      <c r="G778" s="183"/>
      <c r="M778" s="179" t="s">
        <v>416</v>
      </c>
      <c r="O778" s="170"/>
    </row>
    <row r="779" spans="1:104">
      <c r="A779" s="177"/>
      <c r="B779" s="180"/>
      <c r="C779" s="326" t="s">
        <v>469</v>
      </c>
      <c r="D779" s="327"/>
      <c r="E779" s="181">
        <v>1</v>
      </c>
      <c r="F779" s="182"/>
      <c r="G779" s="183"/>
      <c r="M779" s="179" t="s">
        <v>469</v>
      </c>
      <c r="O779" s="170"/>
    </row>
    <row r="780" spans="1:104">
      <c r="A780" s="177"/>
      <c r="B780" s="180"/>
      <c r="C780" s="326" t="s">
        <v>417</v>
      </c>
      <c r="D780" s="327"/>
      <c r="E780" s="181">
        <v>1</v>
      </c>
      <c r="F780" s="182"/>
      <c r="G780" s="183"/>
      <c r="M780" s="179" t="s">
        <v>417</v>
      </c>
      <c r="O780" s="170"/>
    </row>
    <row r="781" spans="1:104">
      <c r="A781" s="171">
        <v>60</v>
      </c>
      <c r="B781" s="172" t="s">
        <v>470</v>
      </c>
      <c r="C781" s="173" t="s">
        <v>471</v>
      </c>
      <c r="D781" s="174" t="s">
        <v>413</v>
      </c>
      <c r="E781" s="175">
        <v>2</v>
      </c>
      <c r="F781" s="175">
        <v>0</v>
      </c>
      <c r="G781" s="176">
        <f>E781*F781</f>
        <v>0</v>
      </c>
      <c r="O781" s="170">
        <v>2</v>
      </c>
      <c r="AA781" s="146">
        <v>1</v>
      </c>
      <c r="AB781" s="146">
        <v>1</v>
      </c>
      <c r="AC781" s="146">
        <v>1</v>
      </c>
      <c r="AZ781" s="146">
        <v>1</v>
      </c>
      <c r="BA781" s="146">
        <f>IF(AZ781=1,G781,0)</f>
        <v>0</v>
      </c>
      <c r="BB781" s="146">
        <f>IF(AZ781=2,G781,0)</f>
        <v>0</v>
      </c>
      <c r="BC781" s="146">
        <f>IF(AZ781=3,G781,0)</f>
        <v>0</v>
      </c>
      <c r="BD781" s="146">
        <f>IF(AZ781=4,G781,0)</f>
        <v>0</v>
      </c>
      <c r="BE781" s="146">
        <f>IF(AZ781=5,G781,0)</f>
        <v>0</v>
      </c>
      <c r="CA781" s="170">
        <v>1</v>
      </c>
      <c r="CB781" s="170">
        <v>1</v>
      </c>
      <c r="CZ781" s="146">
        <v>0</v>
      </c>
    </row>
    <row r="782" spans="1:104">
      <c r="A782" s="177"/>
      <c r="B782" s="180"/>
      <c r="C782" s="326" t="s">
        <v>472</v>
      </c>
      <c r="D782" s="327"/>
      <c r="E782" s="181">
        <v>1</v>
      </c>
      <c r="F782" s="182"/>
      <c r="G782" s="183"/>
      <c r="M782" s="179" t="s">
        <v>472</v>
      </c>
      <c r="O782" s="170"/>
    </row>
    <row r="783" spans="1:104">
      <c r="A783" s="177"/>
      <c r="B783" s="180"/>
      <c r="C783" s="326" t="s">
        <v>473</v>
      </c>
      <c r="D783" s="327"/>
      <c r="E783" s="181">
        <v>1</v>
      </c>
      <c r="F783" s="182"/>
      <c r="G783" s="183"/>
      <c r="M783" s="179" t="s">
        <v>473</v>
      </c>
      <c r="O783" s="170"/>
    </row>
    <row r="784" spans="1:104">
      <c r="A784" s="171">
        <v>61</v>
      </c>
      <c r="B784" s="172" t="s">
        <v>474</v>
      </c>
      <c r="C784" s="173" t="s">
        <v>475</v>
      </c>
      <c r="D784" s="174" t="s">
        <v>85</v>
      </c>
      <c r="E784" s="175">
        <v>7.88</v>
      </c>
      <c r="F784" s="175">
        <v>0</v>
      </c>
      <c r="G784" s="176">
        <f>E784*F784</f>
        <v>0</v>
      </c>
      <c r="O784" s="170">
        <v>2</v>
      </c>
      <c r="AA784" s="146">
        <v>1</v>
      </c>
      <c r="AB784" s="146">
        <v>1</v>
      </c>
      <c r="AC784" s="146">
        <v>1</v>
      </c>
      <c r="AZ784" s="146">
        <v>1</v>
      </c>
      <c r="BA784" s="146">
        <f>IF(AZ784=1,G784,0)</f>
        <v>0</v>
      </c>
      <c r="BB784" s="146">
        <f>IF(AZ784=2,G784,0)</f>
        <v>0</v>
      </c>
      <c r="BC784" s="146">
        <f>IF(AZ784=3,G784,0)</f>
        <v>0</v>
      </c>
      <c r="BD784" s="146">
        <f>IF(AZ784=4,G784,0)</f>
        <v>0</v>
      </c>
      <c r="BE784" s="146">
        <f>IF(AZ784=5,G784,0)</f>
        <v>0</v>
      </c>
      <c r="CA784" s="170">
        <v>1</v>
      </c>
      <c r="CB784" s="170">
        <v>1</v>
      </c>
      <c r="CZ784" s="146">
        <v>1.17E-3</v>
      </c>
    </row>
    <row r="785" spans="1:104">
      <c r="A785" s="177"/>
      <c r="B785" s="180"/>
      <c r="C785" s="326" t="s">
        <v>476</v>
      </c>
      <c r="D785" s="327"/>
      <c r="E785" s="181">
        <v>1.5760000000000001</v>
      </c>
      <c r="F785" s="182"/>
      <c r="G785" s="183"/>
      <c r="M785" s="179" t="s">
        <v>476</v>
      </c>
      <c r="O785" s="170"/>
    </row>
    <row r="786" spans="1:104">
      <c r="A786" s="177"/>
      <c r="B786" s="180"/>
      <c r="C786" s="326" t="s">
        <v>477</v>
      </c>
      <c r="D786" s="327"/>
      <c r="E786" s="181">
        <v>1.5760000000000001</v>
      </c>
      <c r="F786" s="182"/>
      <c r="G786" s="183"/>
      <c r="M786" s="179" t="s">
        <v>477</v>
      </c>
      <c r="O786" s="170"/>
    </row>
    <row r="787" spans="1:104">
      <c r="A787" s="177"/>
      <c r="B787" s="180"/>
      <c r="C787" s="326" t="s">
        <v>478</v>
      </c>
      <c r="D787" s="327"/>
      <c r="E787" s="181">
        <v>1.5760000000000001</v>
      </c>
      <c r="F787" s="182"/>
      <c r="G787" s="183"/>
      <c r="M787" s="179" t="s">
        <v>478</v>
      </c>
      <c r="O787" s="170"/>
    </row>
    <row r="788" spans="1:104">
      <c r="A788" s="177"/>
      <c r="B788" s="180"/>
      <c r="C788" s="326" t="s">
        <v>479</v>
      </c>
      <c r="D788" s="327"/>
      <c r="E788" s="181">
        <v>1.5760000000000001</v>
      </c>
      <c r="F788" s="182"/>
      <c r="G788" s="183"/>
      <c r="M788" s="179" t="s">
        <v>479</v>
      </c>
      <c r="O788" s="170"/>
    </row>
    <row r="789" spans="1:104">
      <c r="A789" s="177"/>
      <c r="B789" s="180"/>
      <c r="C789" s="326" t="s">
        <v>480</v>
      </c>
      <c r="D789" s="327"/>
      <c r="E789" s="181">
        <v>1.5760000000000001</v>
      </c>
      <c r="F789" s="182"/>
      <c r="G789" s="183"/>
      <c r="M789" s="179" t="s">
        <v>480</v>
      </c>
      <c r="O789" s="170"/>
    </row>
    <row r="790" spans="1:104">
      <c r="A790" s="171">
        <v>62</v>
      </c>
      <c r="B790" s="172" t="s">
        <v>481</v>
      </c>
      <c r="C790" s="173" t="s">
        <v>482</v>
      </c>
      <c r="D790" s="174" t="s">
        <v>85</v>
      </c>
      <c r="E790" s="175">
        <v>4.01</v>
      </c>
      <c r="F790" s="175">
        <v>0</v>
      </c>
      <c r="G790" s="176">
        <f>E790*F790</f>
        <v>0</v>
      </c>
      <c r="O790" s="170">
        <v>2</v>
      </c>
      <c r="AA790" s="146">
        <v>1</v>
      </c>
      <c r="AB790" s="146">
        <v>1</v>
      </c>
      <c r="AC790" s="146">
        <v>1</v>
      </c>
      <c r="AZ790" s="146">
        <v>1</v>
      </c>
      <c r="BA790" s="146">
        <f>IF(AZ790=1,G790,0)</f>
        <v>0</v>
      </c>
      <c r="BB790" s="146">
        <f>IF(AZ790=2,G790,0)</f>
        <v>0</v>
      </c>
      <c r="BC790" s="146">
        <f>IF(AZ790=3,G790,0)</f>
        <v>0</v>
      </c>
      <c r="BD790" s="146">
        <f>IF(AZ790=4,G790,0)</f>
        <v>0</v>
      </c>
      <c r="BE790" s="146">
        <f>IF(AZ790=5,G790,0)</f>
        <v>0</v>
      </c>
      <c r="CA790" s="170">
        <v>1</v>
      </c>
      <c r="CB790" s="170">
        <v>1</v>
      </c>
      <c r="CZ790" s="146">
        <v>1E-3</v>
      </c>
    </row>
    <row r="791" spans="1:104">
      <c r="A791" s="177"/>
      <c r="B791" s="180"/>
      <c r="C791" s="326" t="s">
        <v>483</v>
      </c>
      <c r="D791" s="327"/>
      <c r="E791" s="181">
        <v>2.12</v>
      </c>
      <c r="F791" s="182"/>
      <c r="G791" s="183"/>
      <c r="M791" s="179" t="s">
        <v>483</v>
      </c>
      <c r="O791" s="170"/>
    </row>
    <row r="792" spans="1:104">
      <c r="A792" s="177"/>
      <c r="B792" s="180"/>
      <c r="C792" s="326" t="s">
        <v>484</v>
      </c>
      <c r="D792" s="327"/>
      <c r="E792" s="181">
        <v>1.89</v>
      </c>
      <c r="F792" s="182"/>
      <c r="G792" s="183"/>
      <c r="M792" s="179" t="s">
        <v>484</v>
      </c>
      <c r="O792" s="170"/>
    </row>
    <row r="793" spans="1:104">
      <c r="A793" s="184"/>
      <c r="B793" s="185" t="s">
        <v>78</v>
      </c>
      <c r="C793" s="186" t="str">
        <f>CONCATENATE(B748," ",C748)</f>
        <v>96 Bourání konstrukcí</v>
      </c>
      <c r="D793" s="187"/>
      <c r="E793" s="188"/>
      <c r="F793" s="189"/>
      <c r="G793" s="190">
        <f>SUM(G748:G792)</f>
        <v>0</v>
      </c>
      <c r="O793" s="170">
        <v>4</v>
      </c>
      <c r="BA793" s="191">
        <f>SUM(BA748:BA792)</f>
        <v>0</v>
      </c>
      <c r="BB793" s="191">
        <f>SUM(BB748:BB792)</f>
        <v>0</v>
      </c>
      <c r="BC793" s="191">
        <f>SUM(BC748:BC792)</f>
        <v>0</v>
      </c>
      <c r="BD793" s="191">
        <f>SUM(BD748:BD792)</f>
        <v>0</v>
      </c>
      <c r="BE793" s="191">
        <f>SUM(BE748:BE792)</f>
        <v>0</v>
      </c>
    </row>
    <row r="794" spans="1:104">
      <c r="A794" s="163" t="s">
        <v>74</v>
      </c>
      <c r="B794" s="164" t="s">
        <v>485</v>
      </c>
      <c r="C794" s="165" t="s">
        <v>486</v>
      </c>
      <c r="D794" s="166"/>
      <c r="E794" s="167"/>
      <c r="F794" s="167"/>
      <c r="G794" s="168"/>
      <c r="H794" s="169"/>
      <c r="I794" s="169"/>
      <c r="O794" s="170">
        <v>1</v>
      </c>
    </row>
    <row r="795" spans="1:104">
      <c r="A795" s="171">
        <v>63</v>
      </c>
      <c r="B795" s="172" t="s">
        <v>487</v>
      </c>
      <c r="C795" s="173" t="s">
        <v>488</v>
      </c>
      <c r="D795" s="174" t="s">
        <v>149</v>
      </c>
      <c r="E795" s="175">
        <v>5.5</v>
      </c>
      <c r="F795" s="175">
        <v>0</v>
      </c>
      <c r="G795" s="176">
        <f>E795*F795</f>
        <v>0</v>
      </c>
      <c r="O795" s="170">
        <v>2</v>
      </c>
      <c r="AA795" s="146">
        <v>1</v>
      </c>
      <c r="AB795" s="146">
        <v>1</v>
      </c>
      <c r="AC795" s="146">
        <v>1</v>
      </c>
      <c r="AZ795" s="146">
        <v>1</v>
      </c>
      <c r="BA795" s="146">
        <f>IF(AZ795=1,G795,0)</f>
        <v>0</v>
      </c>
      <c r="BB795" s="146">
        <f>IF(AZ795=2,G795,0)</f>
        <v>0</v>
      </c>
      <c r="BC795" s="146">
        <f>IF(AZ795=3,G795,0)</f>
        <v>0</v>
      </c>
      <c r="BD795" s="146">
        <f>IF(AZ795=4,G795,0)</f>
        <v>0</v>
      </c>
      <c r="BE795" s="146">
        <f>IF(AZ795=5,G795,0)</f>
        <v>0</v>
      </c>
      <c r="CA795" s="170">
        <v>1</v>
      </c>
      <c r="CB795" s="170">
        <v>1</v>
      </c>
      <c r="CZ795" s="146">
        <v>0</v>
      </c>
    </row>
    <row r="796" spans="1:104">
      <c r="A796" s="177"/>
      <c r="B796" s="180"/>
      <c r="C796" s="326" t="s">
        <v>489</v>
      </c>
      <c r="D796" s="327"/>
      <c r="E796" s="181">
        <v>1.1000000000000001</v>
      </c>
      <c r="F796" s="182"/>
      <c r="G796" s="183"/>
      <c r="M796" s="179" t="s">
        <v>489</v>
      </c>
      <c r="O796" s="170"/>
    </row>
    <row r="797" spans="1:104">
      <c r="A797" s="177"/>
      <c r="B797" s="180"/>
      <c r="C797" s="326" t="s">
        <v>490</v>
      </c>
      <c r="D797" s="327"/>
      <c r="E797" s="181">
        <v>1.1000000000000001</v>
      </c>
      <c r="F797" s="182"/>
      <c r="G797" s="183"/>
      <c r="M797" s="179" t="s">
        <v>490</v>
      </c>
      <c r="O797" s="170"/>
    </row>
    <row r="798" spans="1:104">
      <c r="A798" s="177"/>
      <c r="B798" s="180"/>
      <c r="C798" s="326" t="s">
        <v>491</v>
      </c>
      <c r="D798" s="327"/>
      <c r="E798" s="181">
        <v>1.1000000000000001</v>
      </c>
      <c r="F798" s="182"/>
      <c r="G798" s="183"/>
      <c r="M798" s="179" t="s">
        <v>491</v>
      </c>
      <c r="O798" s="170"/>
    </row>
    <row r="799" spans="1:104">
      <c r="A799" s="177"/>
      <c r="B799" s="180"/>
      <c r="C799" s="326" t="s">
        <v>492</v>
      </c>
      <c r="D799" s="327"/>
      <c r="E799" s="181">
        <v>1.1000000000000001</v>
      </c>
      <c r="F799" s="182"/>
      <c r="G799" s="183"/>
      <c r="M799" s="179" t="s">
        <v>492</v>
      </c>
      <c r="O799" s="170"/>
    </row>
    <row r="800" spans="1:104">
      <c r="A800" s="177"/>
      <c r="B800" s="180"/>
      <c r="C800" s="326" t="s">
        <v>493</v>
      </c>
      <c r="D800" s="327"/>
      <c r="E800" s="181">
        <v>1.1000000000000001</v>
      </c>
      <c r="F800" s="182"/>
      <c r="G800" s="183"/>
      <c r="M800" s="179" t="s">
        <v>493</v>
      </c>
      <c r="O800" s="170"/>
    </row>
    <row r="801" spans="1:104">
      <c r="A801" s="171">
        <v>64</v>
      </c>
      <c r="B801" s="172" t="s">
        <v>494</v>
      </c>
      <c r="C801" s="173" t="s">
        <v>495</v>
      </c>
      <c r="D801" s="174" t="s">
        <v>149</v>
      </c>
      <c r="E801" s="175">
        <v>5.5</v>
      </c>
      <c r="F801" s="175">
        <v>0</v>
      </c>
      <c r="G801" s="176">
        <f>E801*F801</f>
        <v>0</v>
      </c>
      <c r="O801" s="170">
        <v>2</v>
      </c>
      <c r="AA801" s="146">
        <v>1</v>
      </c>
      <c r="AB801" s="146">
        <v>1</v>
      </c>
      <c r="AC801" s="146">
        <v>1</v>
      </c>
      <c r="AZ801" s="146">
        <v>1</v>
      </c>
      <c r="BA801" s="146">
        <f>IF(AZ801=1,G801,0)</f>
        <v>0</v>
      </c>
      <c r="BB801" s="146">
        <f>IF(AZ801=2,G801,0)</f>
        <v>0</v>
      </c>
      <c r="BC801" s="146">
        <f>IF(AZ801=3,G801,0)</f>
        <v>0</v>
      </c>
      <c r="BD801" s="146">
        <f>IF(AZ801=4,G801,0)</f>
        <v>0</v>
      </c>
      <c r="BE801" s="146">
        <f>IF(AZ801=5,G801,0)</f>
        <v>0</v>
      </c>
      <c r="CA801" s="170">
        <v>1</v>
      </c>
      <c r="CB801" s="170">
        <v>1</v>
      </c>
      <c r="CZ801" s="146">
        <v>1.34E-3</v>
      </c>
    </row>
    <row r="802" spans="1:104">
      <c r="A802" s="177"/>
      <c r="B802" s="180"/>
      <c r="C802" s="326" t="s">
        <v>489</v>
      </c>
      <c r="D802" s="327"/>
      <c r="E802" s="181">
        <v>1.1000000000000001</v>
      </c>
      <c r="F802" s="182"/>
      <c r="G802" s="183"/>
      <c r="M802" s="179" t="s">
        <v>489</v>
      </c>
      <c r="O802" s="170"/>
    </row>
    <row r="803" spans="1:104">
      <c r="A803" s="177"/>
      <c r="B803" s="180"/>
      <c r="C803" s="326" t="s">
        <v>490</v>
      </c>
      <c r="D803" s="327"/>
      <c r="E803" s="181">
        <v>1.1000000000000001</v>
      </c>
      <c r="F803" s="182"/>
      <c r="G803" s="183"/>
      <c r="M803" s="179" t="s">
        <v>490</v>
      </c>
      <c r="O803" s="170"/>
    </row>
    <row r="804" spans="1:104">
      <c r="A804" s="177"/>
      <c r="B804" s="180"/>
      <c r="C804" s="326" t="s">
        <v>491</v>
      </c>
      <c r="D804" s="327"/>
      <c r="E804" s="181">
        <v>1.1000000000000001</v>
      </c>
      <c r="F804" s="182"/>
      <c r="G804" s="183"/>
      <c r="M804" s="179" t="s">
        <v>491</v>
      </c>
      <c r="O804" s="170"/>
    </row>
    <row r="805" spans="1:104">
      <c r="A805" s="177"/>
      <c r="B805" s="180"/>
      <c r="C805" s="326" t="s">
        <v>492</v>
      </c>
      <c r="D805" s="327"/>
      <c r="E805" s="181">
        <v>1.1000000000000001</v>
      </c>
      <c r="F805" s="182"/>
      <c r="G805" s="183"/>
      <c r="M805" s="179" t="s">
        <v>492</v>
      </c>
      <c r="O805" s="170"/>
    </row>
    <row r="806" spans="1:104">
      <c r="A806" s="177"/>
      <c r="B806" s="180"/>
      <c r="C806" s="326" t="s">
        <v>493</v>
      </c>
      <c r="D806" s="327"/>
      <c r="E806" s="181">
        <v>1.1000000000000001</v>
      </c>
      <c r="F806" s="182"/>
      <c r="G806" s="183"/>
      <c r="M806" s="179" t="s">
        <v>493</v>
      </c>
      <c r="O806" s="170"/>
    </row>
    <row r="807" spans="1:104">
      <c r="A807" s="171">
        <v>65</v>
      </c>
      <c r="B807" s="172" t="s">
        <v>496</v>
      </c>
      <c r="C807" s="173" t="s">
        <v>497</v>
      </c>
      <c r="D807" s="174" t="s">
        <v>149</v>
      </c>
      <c r="E807" s="175">
        <v>5.5</v>
      </c>
      <c r="F807" s="175">
        <v>0</v>
      </c>
      <c r="G807" s="176">
        <f>E807*F807</f>
        <v>0</v>
      </c>
      <c r="O807" s="170">
        <v>2</v>
      </c>
      <c r="AA807" s="146">
        <v>1</v>
      </c>
      <c r="AB807" s="146">
        <v>1</v>
      </c>
      <c r="AC807" s="146">
        <v>1</v>
      </c>
      <c r="AZ807" s="146">
        <v>1</v>
      </c>
      <c r="BA807" s="146">
        <f>IF(AZ807=1,G807,0)</f>
        <v>0</v>
      </c>
      <c r="BB807" s="146">
        <f>IF(AZ807=2,G807,0)</f>
        <v>0</v>
      </c>
      <c r="BC807" s="146">
        <f>IF(AZ807=3,G807,0)</f>
        <v>0</v>
      </c>
      <c r="BD807" s="146">
        <f>IF(AZ807=4,G807,0)</f>
        <v>0</v>
      </c>
      <c r="BE807" s="146">
        <f>IF(AZ807=5,G807,0)</f>
        <v>0</v>
      </c>
      <c r="CA807" s="170">
        <v>1</v>
      </c>
      <c r="CB807" s="170">
        <v>1</v>
      </c>
      <c r="CZ807" s="146">
        <v>1.0000000000000001E-5</v>
      </c>
    </row>
    <row r="808" spans="1:104">
      <c r="A808" s="177"/>
      <c r="B808" s="180"/>
      <c r="C808" s="326" t="s">
        <v>489</v>
      </c>
      <c r="D808" s="327"/>
      <c r="E808" s="181">
        <v>1.1000000000000001</v>
      </c>
      <c r="F808" s="182"/>
      <c r="G808" s="183"/>
      <c r="M808" s="179" t="s">
        <v>489</v>
      </c>
      <c r="O808" s="170"/>
    </row>
    <row r="809" spans="1:104">
      <c r="A809" s="177"/>
      <c r="B809" s="180"/>
      <c r="C809" s="326" t="s">
        <v>490</v>
      </c>
      <c r="D809" s="327"/>
      <c r="E809" s="181">
        <v>1.1000000000000001</v>
      </c>
      <c r="F809" s="182"/>
      <c r="G809" s="183"/>
      <c r="M809" s="179" t="s">
        <v>490</v>
      </c>
      <c r="O809" s="170"/>
    </row>
    <row r="810" spans="1:104">
      <c r="A810" s="177"/>
      <c r="B810" s="180"/>
      <c r="C810" s="326" t="s">
        <v>491</v>
      </c>
      <c r="D810" s="327"/>
      <c r="E810" s="181">
        <v>1.1000000000000001</v>
      </c>
      <c r="F810" s="182"/>
      <c r="G810" s="183"/>
      <c r="M810" s="179" t="s">
        <v>491</v>
      </c>
      <c r="O810" s="170"/>
    </row>
    <row r="811" spans="1:104">
      <c r="A811" s="177"/>
      <c r="B811" s="180"/>
      <c r="C811" s="326" t="s">
        <v>492</v>
      </c>
      <c r="D811" s="327"/>
      <c r="E811" s="181">
        <v>1.1000000000000001</v>
      </c>
      <c r="F811" s="182"/>
      <c r="G811" s="183"/>
      <c r="M811" s="179" t="s">
        <v>492</v>
      </c>
      <c r="O811" s="170"/>
    </row>
    <row r="812" spans="1:104">
      <c r="A812" s="177"/>
      <c r="B812" s="180"/>
      <c r="C812" s="326" t="s">
        <v>493</v>
      </c>
      <c r="D812" s="327"/>
      <c r="E812" s="181">
        <v>1.1000000000000001</v>
      </c>
      <c r="F812" s="182"/>
      <c r="G812" s="183"/>
      <c r="M812" s="179" t="s">
        <v>493</v>
      </c>
      <c r="O812" s="170"/>
    </row>
    <row r="813" spans="1:104">
      <c r="A813" s="171">
        <v>66</v>
      </c>
      <c r="B813" s="172" t="s">
        <v>498</v>
      </c>
      <c r="C813" s="173" t="s">
        <v>499</v>
      </c>
      <c r="D813" s="174" t="s">
        <v>413</v>
      </c>
      <c r="E813" s="175">
        <v>5</v>
      </c>
      <c r="F813" s="175">
        <v>0</v>
      </c>
      <c r="G813" s="176">
        <f>E813*F813</f>
        <v>0</v>
      </c>
      <c r="O813" s="170">
        <v>2</v>
      </c>
      <c r="AA813" s="146">
        <v>1</v>
      </c>
      <c r="AB813" s="146">
        <v>1</v>
      </c>
      <c r="AC813" s="146">
        <v>1</v>
      </c>
      <c r="AZ813" s="146">
        <v>1</v>
      </c>
      <c r="BA813" s="146">
        <f>IF(AZ813=1,G813,0)</f>
        <v>0</v>
      </c>
      <c r="BB813" s="146">
        <f>IF(AZ813=2,G813,0)</f>
        <v>0</v>
      </c>
      <c r="BC813" s="146">
        <f>IF(AZ813=3,G813,0)</f>
        <v>0</v>
      </c>
      <c r="BD813" s="146">
        <f>IF(AZ813=4,G813,0)</f>
        <v>0</v>
      </c>
      <c r="BE813" s="146">
        <f>IF(AZ813=5,G813,0)</f>
        <v>0</v>
      </c>
      <c r="CA813" s="170">
        <v>1</v>
      </c>
      <c r="CB813" s="170">
        <v>1</v>
      </c>
      <c r="CZ813" s="146">
        <v>3.4000000000000002E-4</v>
      </c>
    </row>
    <row r="814" spans="1:104">
      <c r="A814" s="177"/>
      <c r="B814" s="180"/>
      <c r="C814" s="326" t="s">
        <v>415</v>
      </c>
      <c r="D814" s="327"/>
      <c r="E814" s="181">
        <v>1</v>
      </c>
      <c r="F814" s="182"/>
      <c r="G814" s="183"/>
      <c r="M814" s="179" t="s">
        <v>415</v>
      </c>
      <c r="O814" s="170"/>
    </row>
    <row r="815" spans="1:104">
      <c r="A815" s="177"/>
      <c r="B815" s="180"/>
      <c r="C815" s="326" t="s">
        <v>414</v>
      </c>
      <c r="D815" s="327"/>
      <c r="E815" s="181">
        <v>1</v>
      </c>
      <c r="F815" s="182"/>
      <c r="G815" s="183"/>
      <c r="M815" s="179" t="s">
        <v>414</v>
      </c>
      <c r="O815" s="170"/>
    </row>
    <row r="816" spans="1:104">
      <c r="A816" s="177"/>
      <c r="B816" s="180"/>
      <c r="C816" s="326" t="s">
        <v>416</v>
      </c>
      <c r="D816" s="327"/>
      <c r="E816" s="181">
        <v>1</v>
      </c>
      <c r="F816" s="182"/>
      <c r="G816" s="183"/>
      <c r="M816" s="179" t="s">
        <v>416</v>
      </c>
      <c r="O816" s="170"/>
    </row>
    <row r="817" spans="1:104">
      <c r="A817" s="177"/>
      <c r="B817" s="180"/>
      <c r="C817" s="326" t="s">
        <v>469</v>
      </c>
      <c r="D817" s="327"/>
      <c r="E817" s="181">
        <v>1</v>
      </c>
      <c r="F817" s="182"/>
      <c r="G817" s="183"/>
      <c r="M817" s="179" t="s">
        <v>469</v>
      </c>
      <c r="O817" s="170"/>
    </row>
    <row r="818" spans="1:104">
      <c r="A818" s="177"/>
      <c r="B818" s="180"/>
      <c r="C818" s="326" t="s">
        <v>417</v>
      </c>
      <c r="D818" s="327"/>
      <c r="E818" s="181">
        <v>1</v>
      </c>
      <c r="F818" s="182"/>
      <c r="G818" s="183"/>
      <c r="M818" s="179" t="s">
        <v>417</v>
      </c>
      <c r="O818" s="170"/>
    </row>
    <row r="819" spans="1:104">
      <c r="A819" s="184"/>
      <c r="B819" s="185" t="s">
        <v>78</v>
      </c>
      <c r="C819" s="186" t="str">
        <f>CONCATENATE(B794," ",C794)</f>
        <v>97 Prorážení otvorů</v>
      </c>
      <c r="D819" s="187"/>
      <c r="E819" s="188"/>
      <c r="F819" s="189"/>
      <c r="G819" s="190">
        <f>SUM(G794:G818)</f>
        <v>0</v>
      </c>
      <c r="O819" s="170">
        <v>4</v>
      </c>
      <c r="BA819" s="191">
        <f>SUM(BA794:BA818)</f>
        <v>0</v>
      </c>
      <c r="BB819" s="191">
        <f>SUM(BB794:BB818)</f>
        <v>0</v>
      </c>
      <c r="BC819" s="191">
        <f>SUM(BC794:BC818)</f>
        <v>0</v>
      </c>
      <c r="BD819" s="191">
        <f>SUM(BD794:BD818)</f>
        <v>0</v>
      </c>
      <c r="BE819" s="191">
        <f>SUM(BE794:BE818)</f>
        <v>0</v>
      </c>
    </row>
    <row r="820" spans="1:104">
      <c r="A820" s="163" t="s">
        <v>74</v>
      </c>
      <c r="B820" s="164" t="s">
        <v>500</v>
      </c>
      <c r="C820" s="165" t="s">
        <v>501</v>
      </c>
      <c r="D820" s="166"/>
      <c r="E820" s="167"/>
      <c r="F820" s="167"/>
      <c r="G820" s="168"/>
      <c r="H820" s="169"/>
      <c r="I820" s="169"/>
      <c r="O820" s="170">
        <v>1</v>
      </c>
    </row>
    <row r="821" spans="1:104">
      <c r="A821" s="171">
        <v>67</v>
      </c>
      <c r="B821" s="172" t="s">
        <v>502</v>
      </c>
      <c r="C821" s="173" t="s">
        <v>503</v>
      </c>
      <c r="D821" s="174" t="s">
        <v>123</v>
      </c>
      <c r="E821" s="175">
        <v>409.96668614100003</v>
      </c>
      <c r="F821" s="175">
        <v>0</v>
      </c>
      <c r="G821" s="176">
        <f>E821*F821</f>
        <v>0</v>
      </c>
      <c r="O821" s="170">
        <v>2</v>
      </c>
      <c r="AA821" s="146">
        <v>7</v>
      </c>
      <c r="AB821" s="146">
        <v>1</v>
      </c>
      <c r="AC821" s="146">
        <v>2</v>
      </c>
      <c r="AZ821" s="146">
        <v>1</v>
      </c>
      <c r="BA821" s="146">
        <f>IF(AZ821=1,G821,0)</f>
        <v>0</v>
      </c>
      <c r="BB821" s="146">
        <f>IF(AZ821=2,G821,0)</f>
        <v>0</v>
      </c>
      <c r="BC821" s="146">
        <f>IF(AZ821=3,G821,0)</f>
        <v>0</v>
      </c>
      <c r="BD821" s="146">
        <f>IF(AZ821=4,G821,0)</f>
        <v>0</v>
      </c>
      <c r="BE821" s="146">
        <f>IF(AZ821=5,G821,0)</f>
        <v>0</v>
      </c>
      <c r="CA821" s="170">
        <v>7</v>
      </c>
      <c r="CB821" s="170">
        <v>1</v>
      </c>
      <c r="CZ821" s="146">
        <v>0</v>
      </c>
    </row>
    <row r="822" spans="1:104">
      <c r="A822" s="184"/>
      <c r="B822" s="185" t="s">
        <v>78</v>
      </c>
      <c r="C822" s="186" t="str">
        <f>CONCATENATE(B820," ",C820)</f>
        <v>99 Staveništní přesun hmot</v>
      </c>
      <c r="D822" s="187"/>
      <c r="E822" s="188"/>
      <c r="F822" s="189"/>
      <c r="G822" s="190">
        <f>SUM(G820:G821)</f>
        <v>0</v>
      </c>
      <c r="O822" s="170">
        <v>4</v>
      </c>
      <c r="BA822" s="191">
        <f>SUM(BA820:BA821)</f>
        <v>0</v>
      </c>
      <c r="BB822" s="191">
        <f>SUM(BB820:BB821)</f>
        <v>0</v>
      </c>
      <c r="BC822" s="191">
        <f>SUM(BC820:BC821)</f>
        <v>0</v>
      </c>
      <c r="BD822" s="191">
        <f>SUM(BD820:BD821)</f>
        <v>0</v>
      </c>
      <c r="BE822" s="191">
        <f>SUM(BE820:BE821)</f>
        <v>0</v>
      </c>
    </row>
    <row r="823" spans="1:104">
      <c r="A823" s="163" t="s">
        <v>74</v>
      </c>
      <c r="B823" s="164" t="s">
        <v>504</v>
      </c>
      <c r="C823" s="165" t="s">
        <v>505</v>
      </c>
      <c r="D823" s="166"/>
      <c r="E823" s="167"/>
      <c r="F823" s="167"/>
      <c r="G823" s="168"/>
      <c r="H823" s="169"/>
      <c r="I823" s="169"/>
      <c r="O823" s="170">
        <v>1</v>
      </c>
    </row>
    <row r="824" spans="1:104" ht="22.5">
      <c r="A824" s="171">
        <v>68</v>
      </c>
      <c r="B824" s="172" t="s">
        <v>506</v>
      </c>
      <c r="C824" s="173" t="s">
        <v>507</v>
      </c>
      <c r="D824" s="174" t="s">
        <v>85</v>
      </c>
      <c r="E824" s="175">
        <v>972.70180000000005</v>
      </c>
      <c r="F824" s="175">
        <v>0</v>
      </c>
      <c r="G824" s="176">
        <f>E824*F824</f>
        <v>0</v>
      </c>
      <c r="O824" s="170">
        <v>2</v>
      </c>
      <c r="AA824" s="146">
        <v>1</v>
      </c>
      <c r="AB824" s="146">
        <v>7</v>
      </c>
      <c r="AC824" s="146">
        <v>7</v>
      </c>
      <c r="AZ824" s="146">
        <v>2</v>
      </c>
      <c r="BA824" s="146">
        <f>IF(AZ824=1,G824,0)</f>
        <v>0</v>
      </c>
      <c r="BB824" s="146">
        <f>IF(AZ824=2,G824,0)</f>
        <v>0</v>
      </c>
      <c r="BC824" s="146">
        <f>IF(AZ824=3,G824,0)</f>
        <v>0</v>
      </c>
      <c r="BD824" s="146">
        <f>IF(AZ824=4,G824,0)</f>
        <v>0</v>
      </c>
      <c r="BE824" s="146">
        <f>IF(AZ824=5,G824,0)</f>
        <v>0</v>
      </c>
      <c r="CA824" s="170">
        <v>1</v>
      </c>
      <c r="CB824" s="170">
        <v>7</v>
      </c>
      <c r="CZ824" s="146">
        <v>3.0000000000000001E-5</v>
      </c>
    </row>
    <row r="825" spans="1:104">
      <c r="A825" s="177"/>
      <c r="B825" s="180"/>
      <c r="C825" s="326" t="s">
        <v>391</v>
      </c>
      <c r="D825" s="327"/>
      <c r="E825" s="181">
        <v>0</v>
      </c>
      <c r="F825" s="182"/>
      <c r="G825" s="183"/>
      <c r="M825" s="179" t="s">
        <v>391</v>
      </c>
      <c r="O825" s="170"/>
    </row>
    <row r="826" spans="1:104" ht="22.5">
      <c r="A826" s="177"/>
      <c r="B826" s="180"/>
      <c r="C826" s="326" t="s">
        <v>392</v>
      </c>
      <c r="D826" s="327"/>
      <c r="E826" s="181">
        <v>437.05779999999999</v>
      </c>
      <c r="F826" s="182"/>
      <c r="G826" s="183"/>
      <c r="M826" s="179" t="s">
        <v>392</v>
      </c>
      <c r="O826" s="170"/>
    </row>
    <row r="827" spans="1:104">
      <c r="A827" s="177"/>
      <c r="B827" s="180"/>
      <c r="C827" s="326" t="s">
        <v>393</v>
      </c>
      <c r="D827" s="327"/>
      <c r="E827" s="181">
        <v>455.334</v>
      </c>
      <c r="F827" s="182"/>
      <c r="G827" s="183"/>
      <c r="M827" s="179" t="s">
        <v>393</v>
      </c>
      <c r="O827" s="170"/>
    </row>
    <row r="828" spans="1:104">
      <c r="A828" s="177"/>
      <c r="B828" s="180"/>
      <c r="C828" s="326" t="s">
        <v>394</v>
      </c>
      <c r="D828" s="327"/>
      <c r="E828" s="181">
        <v>80.31</v>
      </c>
      <c r="F828" s="182"/>
      <c r="G828" s="183"/>
      <c r="M828" s="179" t="s">
        <v>394</v>
      </c>
      <c r="O828" s="170"/>
    </row>
    <row r="829" spans="1:104" ht="22.5">
      <c r="A829" s="171">
        <v>69</v>
      </c>
      <c r="B829" s="172" t="s">
        <v>506</v>
      </c>
      <c r="C829" s="173" t="s">
        <v>507</v>
      </c>
      <c r="D829" s="174" t="s">
        <v>85</v>
      </c>
      <c r="E829" s="175">
        <v>9</v>
      </c>
      <c r="F829" s="175">
        <v>0</v>
      </c>
      <c r="G829" s="176">
        <f>E829*F829</f>
        <v>0</v>
      </c>
      <c r="O829" s="170">
        <v>2</v>
      </c>
      <c r="AA829" s="146">
        <v>1</v>
      </c>
      <c r="AB829" s="146">
        <v>7</v>
      </c>
      <c r="AC829" s="146">
        <v>7</v>
      </c>
      <c r="AZ829" s="146">
        <v>2</v>
      </c>
      <c r="BA829" s="146">
        <f>IF(AZ829=1,G829,0)</f>
        <v>0</v>
      </c>
      <c r="BB829" s="146">
        <f>IF(AZ829=2,G829,0)</f>
        <v>0</v>
      </c>
      <c r="BC829" s="146">
        <f>IF(AZ829=3,G829,0)</f>
        <v>0</v>
      </c>
      <c r="BD829" s="146">
        <f>IF(AZ829=4,G829,0)</f>
        <v>0</v>
      </c>
      <c r="BE829" s="146">
        <f>IF(AZ829=5,G829,0)</f>
        <v>0</v>
      </c>
      <c r="CA829" s="170">
        <v>1</v>
      </c>
      <c r="CB829" s="170">
        <v>7</v>
      </c>
      <c r="CZ829" s="146">
        <v>3.0000000000000001E-5</v>
      </c>
    </row>
    <row r="830" spans="1:104">
      <c r="A830" s="177"/>
      <c r="B830" s="180"/>
      <c r="C830" s="326" t="s">
        <v>94</v>
      </c>
      <c r="D830" s="327"/>
      <c r="E830" s="181">
        <v>0</v>
      </c>
      <c r="F830" s="182"/>
      <c r="G830" s="183"/>
      <c r="M830" s="179" t="s">
        <v>94</v>
      </c>
      <c r="O830" s="170"/>
    </row>
    <row r="831" spans="1:104">
      <c r="A831" s="177"/>
      <c r="B831" s="180"/>
      <c r="C831" s="326" t="s">
        <v>176</v>
      </c>
      <c r="D831" s="327"/>
      <c r="E831" s="181">
        <v>3</v>
      </c>
      <c r="F831" s="182"/>
      <c r="G831" s="183"/>
      <c r="M831" s="179" t="s">
        <v>176</v>
      </c>
      <c r="O831" s="170"/>
    </row>
    <row r="832" spans="1:104">
      <c r="A832" s="177"/>
      <c r="B832" s="180"/>
      <c r="C832" s="326" t="s">
        <v>177</v>
      </c>
      <c r="D832" s="327"/>
      <c r="E832" s="181">
        <v>4.5</v>
      </c>
      <c r="F832" s="182"/>
      <c r="G832" s="183"/>
      <c r="M832" s="179" t="s">
        <v>177</v>
      </c>
      <c r="O832" s="170"/>
    </row>
    <row r="833" spans="1:104">
      <c r="A833" s="177"/>
      <c r="B833" s="180"/>
      <c r="C833" s="326" t="s">
        <v>178</v>
      </c>
      <c r="D833" s="327"/>
      <c r="E833" s="181">
        <v>1.5</v>
      </c>
      <c r="F833" s="182"/>
      <c r="G833" s="183"/>
      <c r="M833" s="179" t="s">
        <v>178</v>
      </c>
      <c r="O833" s="170"/>
    </row>
    <row r="834" spans="1:104" ht="22.5">
      <c r="A834" s="171">
        <v>70</v>
      </c>
      <c r="B834" s="172" t="s">
        <v>508</v>
      </c>
      <c r="C834" s="173" t="s">
        <v>509</v>
      </c>
      <c r="D834" s="174" t="s">
        <v>85</v>
      </c>
      <c r="E834" s="175">
        <v>114.714</v>
      </c>
      <c r="F834" s="175">
        <v>0</v>
      </c>
      <c r="G834" s="176">
        <f>E834*F834</f>
        <v>0</v>
      </c>
      <c r="O834" s="170">
        <v>2</v>
      </c>
      <c r="AA834" s="146">
        <v>1</v>
      </c>
      <c r="AB834" s="146">
        <v>7</v>
      </c>
      <c r="AC834" s="146">
        <v>7</v>
      </c>
      <c r="AZ834" s="146">
        <v>2</v>
      </c>
      <c r="BA834" s="146">
        <f>IF(AZ834=1,G834,0)</f>
        <v>0</v>
      </c>
      <c r="BB834" s="146">
        <f>IF(AZ834=2,G834,0)</f>
        <v>0</v>
      </c>
      <c r="BC834" s="146">
        <f>IF(AZ834=3,G834,0)</f>
        <v>0</v>
      </c>
      <c r="BD834" s="146">
        <f>IF(AZ834=4,G834,0)</f>
        <v>0</v>
      </c>
      <c r="BE834" s="146">
        <f>IF(AZ834=5,G834,0)</f>
        <v>0</v>
      </c>
      <c r="CA834" s="170">
        <v>1</v>
      </c>
      <c r="CB834" s="170">
        <v>7</v>
      </c>
      <c r="CZ834" s="146">
        <v>5.1999999999999995E-4</v>
      </c>
    </row>
    <row r="835" spans="1:104">
      <c r="A835" s="177"/>
      <c r="B835" s="180"/>
      <c r="C835" s="326" t="s">
        <v>391</v>
      </c>
      <c r="D835" s="327"/>
      <c r="E835" s="181">
        <v>0</v>
      </c>
      <c r="F835" s="182"/>
      <c r="G835" s="183"/>
      <c r="M835" s="179" t="s">
        <v>391</v>
      </c>
      <c r="O835" s="170"/>
    </row>
    <row r="836" spans="1:104">
      <c r="A836" s="177"/>
      <c r="B836" s="180"/>
      <c r="C836" s="328" t="s">
        <v>184</v>
      </c>
      <c r="D836" s="327"/>
      <c r="E836" s="205">
        <v>0</v>
      </c>
      <c r="F836" s="182"/>
      <c r="G836" s="183"/>
      <c r="M836" s="179" t="s">
        <v>184</v>
      </c>
      <c r="O836" s="170"/>
    </row>
    <row r="837" spans="1:104" ht="22.5">
      <c r="A837" s="177"/>
      <c r="B837" s="180"/>
      <c r="C837" s="328" t="s">
        <v>510</v>
      </c>
      <c r="D837" s="327"/>
      <c r="E837" s="205">
        <v>80.05</v>
      </c>
      <c r="F837" s="182"/>
      <c r="G837" s="183"/>
      <c r="M837" s="179" t="s">
        <v>510</v>
      </c>
      <c r="O837" s="170"/>
    </row>
    <row r="838" spans="1:104">
      <c r="A838" s="177"/>
      <c r="B838" s="180"/>
      <c r="C838" s="328" t="s">
        <v>511</v>
      </c>
      <c r="D838" s="327"/>
      <c r="E838" s="205">
        <v>71.84</v>
      </c>
      <c r="F838" s="182"/>
      <c r="G838" s="183"/>
      <c r="M838" s="179" t="s">
        <v>511</v>
      </c>
      <c r="O838" s="170"/>
    </row>
    <row r="839" spans="1:104">
      <c r="A839" s="177"/>
      <c r="B839" s="180"/>
      <c r="C839" s="328" t="s">
        <v>512</v>
      </c>
      <c r="D839" s="327"/>
      <c r="E839" s="205">
        <v>39.299999999999997</v>
      </c>
      <c r="F839" s="182"/>
      <c r="G839" s="183"/>
      <c r="M839" s="179" t="s">
        <v>512</v>
      </c>
      <c r="O839" s="170"/>
    </row>
    <row r="840" spans="1:104">
      <c r="A840" s="177"/>
      <c r="B840" s="180"/>
      <c r="C840" s="328" t="s">
        <v>189</v>
      </c>
      <c r="D840" s="327"/>
      <c r="E840" s="205">
        <v>191.19</v>
      </c>
      <c r="F840" s="182"/>
      <c r="G840" s="183"/>
      <c r="M840" s="179" t="s">
        <v>189</v>
      </c>
      <c r="O840" s="170"/>
    </row>
    <row r="841" spans="1:104">
      <c r="A841" s="177"/>
      <c r="B841" s="180"/>
      <c r="C841" s="326" t="s">
        <v>513</v>
      </c>
      <c r="D841" s="327"/>
      <c r="E841" s="181">
        <v>114.714</v>
      </c>
      <c r="F841" s="182"/>
      <c r="G841" s="183"/>
      <c r="M841" s="179" t="s">
        <v>513</v>
      </c>
      <c r="O841" s="170"/>
    </row>
    <row r="842" spans="1:104" ht="22.5">
      <c r="A842" s="171">
        <v>71</v>
      </c>
      <c r="B842" s="172" t="s">
        <v>514</v>
      </c>
      <c r="C842" s="173" t="s">
        <v>515</v>
      </c>
      <c r="D842" s="174" t="s">
        <v>85</v>
      </c>
      <c r="E842" s="175">
        <v>235.809</v>
      </c>
      <c r="F842" s="175">
        <v>0</v>
      </c>
      <c r="G842" s="176">
        <f>E842*F842</f>
        <v>0</v>
      </c>
      <c r="O842" s="170">
        <v>2</v>
      </c>
      <c r="AA842" s="146">
        <v>1</v>
      </c>
      <c r="AB842" s="146">
        <v>7</v>
      </c>
      <c r="AC842" s="146">
        <v>7</v>
      </c>
      <c r="AZ842" s="146">
        <v>2</v>
      </c>
      <c r="BA842" s="146">
        <f>IF(AZ842=1,G842,0)</f>
        <v>0</v>
      </c>
      <c r="BB842" s="146">
        <f>IF(AZ842=2,G842,0)</f>
        <v>0</v>
      </c>
      <c r="BC842" s="146">
        <f>IF(AZ842=3,G842,0)</f>
        <v>0</v>
      </c>
      <c r="BD842" s="146">
        <f>IF(AZ842=4,G842,0)</f>
        <v>0</v>
      </c>
      <c r="BE842" s="146">
        <f>IF(AZ842=5,G842,0)</f>
        <v>0</v>
      </c>
      <c r="CA842" s="170">
        <v>1</v>
      </c>
      <c r="CB842" s="170">
        <v>7</v>
      </c>
      <c r="CZ842" s="146">
        <v>1.0300000000000001E-3</v>
      </c>
    </row>
    <row r="843" spans="1:104">
      <c r="A843" s="177"/>
      <c r="B843" s="180"/>
      <c r="C843" s="326" t="s">
        <v>205</v>
      </c>
      <c r="D843" s="327"/>
      <c r="E843" s="181">
        <v>0</v>
      </c>
      <c r="F843" s="182"/>
      <c r="G843" s="183"/>
      <c r="M843" s="179" t="s">
        <v>205</v>
      </c>
      <c r="O843" s="170"/>
    </row>
    <row r="844" spans="1:104" ht="22.5">
      <c r="A844" s="177"/>
      <c r="B844" s="180"/>
      <c r="C844" s="326" t="s">
        <v>206</v>
      </c>
      <c r="D844" s="327"/>
      <c r="E844" s="181">
        <v>15.393000000000001</v>
      </c>
      <c r="F844" s="182"/>
      <c r="G844" s="183"/>
      <c r="M844" s="179" t="s">
        <v>206</v>
      </c>
      <c r="O844" s="170"/>
    </row>
    <row r="845" spans="1:104" ht="22.5">
      <c r="A845" s="177"/>
      <c r="B845" s="180"/>
      <c r="C845" s="326" t="s">
        <v>207</v>
      </c>
      <c r="D845" s="327"/>
      <c r="E845" s="181">
        <v>16.683</v>
      </c>
      <c r="F845" s="182"/>
      <c r="G845" s="183"/>
      <c r="M845" s="179" t="s">
        <v>207</v>
      </c>
      <c r="O845" s="170"/>
    </row>
    <row r="846" spans="1:104">
      <c r="A846" s="177"/>
      <c r="B846" s="180"/>
      <c r="C846" s="326" t="s">
        <v>208</v>
      </c>
      <c r="D846" s="327"/>
      <c r="E846" s="181">
        <v>5.157</v>
      </c>
      <c r="F846" s="182"/>
      <c r="G846" s="183"/>
      <c r="M846" s="179" t="s">
        <v>208</v>
      </c>
      <c r="O846" s="170"/>
    </row>
    <row r="847" spans="1:104">
      <c r="A847" s="177"/>
      <c r="B847" s="180"/>
      <c r="C847" s="326" t="s">
        <v>153</v>
      </c>
      <c r="D847" s="327"/>
      <c r="E847" s="181">
        <v>0</v>
      </c>
      <c r="F847" s="182"/>
      <c r="G847" s="183"/>
      <c r="M847" s="179">
        <v>0</v>
      </c>
      <c r="O847" s="170"/>
    </row>
    <row r="848" spans="1:104">
      <c r="A848" s="177"/>
      <c r="B848" s="180"/>
      <c r="C848" s="326" t="s">
        <v>87</v>
      </c>
      <c r="D848" s="327"/>
      <c r="E848" s="181">
        <v>0</v>
      </c>
      <c r="F848" s="182"/>
      <c r="G848" s="183"/>
      <c r="M848" s="179" t="s">
        <v>87</v>
      </c>
      <c r="O848" s="170"/>
    </row>
    <row r="849" spans="1:104" ht="22.5">
      <c r="A849" s="177"/>
      <c r="B849" s="180"/>
      <c r="C849" s="326" t="s">
        <v>88</v>
      </c>
      <c r="D849" s="327"/>
      <c r="E849" s="181">
        <v>82.096000000000004</v>
      </c>
      <c r="F849" s="182"/>
      <c r="G849" s="183"/>
      <c r="M849" s="179" t="s">
        <v>88</v>
      </c>
      <c r="O849" s="170"/>
    </row>
    <row r="850" spans="1:104" ht="22.5">
      <c r="A850" s="177"/>
      <c r="B850" s="180"/>
      <c r="C850" s="326" t="s">
        <v>89</v>
      </c>
      <c r="D850" s="327"/>
      <c r="E850" s="181">
        <v>88.975999999999999</v>
      </c>
      <c r="F850" s="182"/>
      <c r="G850" s="183"/>
      <c r="M850" s="179" t="s">
        <v>89</v>
      </c>
      <c r="O850" s="170"/>
    </row>
    <row r="851" spans="1:104">
      <c r="A851" s="177"/>
      <c r="B851" s="180"/>
      <c r="C851" s="326" t="s">
        <v>90</v>
      </c>
      <c r="D851" s="327"/>
      <c r="E851" s="181">
        <v>27.504000000000001</v>
      </c>
      <c r="F851" s="182"/>
      <c r="G851" s="183"/>
      <c r="M851" s="179" t="s">
        <v>90</v>
      </c>
      <c r="O851" s="170"/>
    </row>
    <row r="852" spans="1:104">
      <c r="A852" s="171">
        <v>72</v>
      </c>
      <c r="B852" s="172" t="s">
        <v>516</v>
      </c>
      <c r="C852" s="173" t="s">
        <v>517</v>
      </c>
      <c r="D852" s="174" t="s">
        <v>85</v>
      </c>
      <c r="E852" s="175">
        <v>235.809</v>
      </c>
      <c r="F852" s="175">
        <v>0</v>
      </c>
      <c r="G852" s="176">
        <f>E852*F852</f>
        <v>0</v>
      </c>
      <c r="O852" s="170">
        <v>2</v>
      </c>
      <c r="AA852" s="146">
        <v>1</v>
      </c>
      <c r="AB852" s="146">
        <v>7</v>
      </c>
      <c r="AC852" s="146">
        <v>7</v>
      </c>
      <c r="AZ852" s="146">
        <v>2</v>
      </c>
      <c r="BA852" s="146">
        <f>IF(AZ852=1,G852,0)</f>
        <v>0</v>
      </c>
      <c r="BB852" s="146">
        <f>IF(AZ852=2,G852,0)</f>
        <v>0</v>
      </c>
      <c r="BC852" s="146">
        <f>IF(AZ852=3,G852,0)</f>
        <v>0</v>
      </c>
      <c r="BD852" s="146">
        <f>IF(AZ852=4,G852,0)</f>
        <v>0</v>
      </c>
      <c r="BE852" s="146">
        <f>IF(AZ852=5,G852,0)</f>
        <v>0</v>
      </c>
      <c r="CA852" s="170">
        <v>1</v>
      </c>
      <c r="CB852" s="170">
        <v>7</v>
      </c>
      <c r="CZ852" s="146">
        <v>0</v>
      </c>
    </row>
    <row r="853" spans="1:104">
      <c r="A853" s="177"/>
      <c r="B853" s="180"/>
      <c r="C853" s="326" t="s">
        <v>87</v>
      </c>
      <c r="D853" s="327"/>
      <c r="E853" s="181">
        <v>0</v>
      </c>
      <c r="F853" s="182"/>
      <c r="G853" s="183"/>
      <c r="M853" s="179" t="s">
        <v>87</v>
      </c>
      <c r="O853" s="170"/>
    </row>
    <row r="854" spans="1:104" ht="22.5">
      <c r="A854" s="177"/>
      <c r="B854" s="180"/>
      <c r="C854" s="326" t="s">
        <v>88</v>
      </c>
      <c r="D854" s="327"/>
      <c r="E854" s="181">
        <v>82.096000000000004</v>
      </c>
      <c r="F854" s="182"/>
      <c r="G854" s="183"/>
      <c r="M854" s="179" t="s">
        <v>88</v>
      </c>
      <c r="O854" s="170"/>
    </row>
    <row r="855" spans="1:104" ht="22.5">
      <c r="A855" s="177"/>
      <c r="B855" s="180"/>
      <c r="C855" s="326" t="s">
        <v>89</v>
      </c>
      <c r="D855" s="327"/>
      <c r="E855" s="181">
        <v>88.975999999999999</v>
      </c>
      <c r="F855" s="182"/>
      <c r="G855" s="183"/>
      <c r="M855" s="179" t="s">
        <v>89</v>
      </c>
      <c r="O855" s="170"/>
    </row>
    <row r="856" spans="1:104">
      <c r="A856" s="177"/>
      <c r="B856" s="180"/>
      <c r="C856" s="326" t="s">
        <v>90</v>
      </c>
      <c r="D856" s="327"/>
      <c r="E856" s="181">
        <v>27.504000000000001</v>
      </c>
      <c r="F856" s="182"/>
      <c r="G856" s="183"/>
      <c r="M856" s="179" t="s">
        <v>90</v>
      </c>
      <c r="O856" s="170"/>
    </row>
    <row r="857" spans="1:104">
      <c r="A857" s="177"/>
      <c r="B857" s="180"/>
      <c r="C857" s="326" t="s">
        <v>205</v>
      </c>
      <c r="D857" s="327"/>
      <c r="E857" s="181">
        <v>0</v>
      </c>
      <c r="F857" s="182"/>
      <c r="G857" s="183"/>
      <c r="M857" s="179" t="s">
        <v>205</v>
      </c>
      <c r="O857" s="170"/>
    </row>
    <row r="858" spans="1:104" ht="22.5">
      <c r="A858" s="177"/>
      <c r="B858" s="180"/>
      <c r="C858" s="326" t="s">
        <v>206</v>
      </c>
      <c r="D858" s="327"/>
      <c r="E858" s="181">
        <v>15.393000000000001</v>
      </c>
      <c r="F858" s="182"/>
      <c r="G858" s="183"/>
      <c r="M858" s="179" t="s">
        <v>206</v>
      </c>
      <c r="O858" s="170"/>
    </row>
    <row r="859" spans="1:104" ht="22.5">
      <c r="A859" s="177"/>
      <c r="B859" s="180"/>
      <c r="C859" s="326" t="s">
        <v>207</v>
      </c>
      <c r="D859" s="327"/>
      <c r="E859" s="181">
        <v>16.683</v>
      </c>
      <c r="F859" s="182"/>
      <c r="G859" s="183"/>
      <c r="M859" s="179" t="s">
        <v>207</v>
      </c>
      <c r="O859" s="170"/>
    </row>
    <row r="860" spans="1:104">
      <c r="A860" s="177"/>
      <c r="B860" s="180"/>
      <c r="C860" s="326" t="s">
        <v>208</v>
      </c>
      <c r="D860" s="327"/>
      <c r="E860" s="181">
        <v>5.157</v>
      </c>
      <c r="F860" s="182"/>
      <c r="G860" s="183"/>
      <c r="M860" s="179" t="s">
        <v>208</v>
      </c>
      <c r="O860" s="170"/>
    </row>
    <row r="861" spans="1:104">
      <c r="A861" s="171">
        <v>73</v>
      </c>
      <c r="B861" s="172" t="s">
        <v>518</v>
      </c>
      <c r="C861" s="173" t="s">
        <v>519</v>
      </c>
      <c r="D861" s="174" t="s">
        <v>85</v>
      </c>
      <c r="E861" s="175">
        <v>198.57599999999999</v>
      </c>
      <c r="F861" s="175">
        <v>0</v>
      </c>
      <c r="G861" s="176">
        <f>E861*F861</f>
        <v>0</v>
      </c>
      <c r="O861" s="170">
        <v>2</v>
      </c>
      <c r="AA861" s="146">
        <v>1</v>
      </c>
      <c r="AB861" s="146">
        <v>7</v>
      </c>
      <c r="AC861" s="146">
        <v>7</v>
      </c>
      <c r="AZ861" s="146">
        <v>2</v>
      </c>
      <c r="BA861" s="146">
        <f>IF(AZ861=1,G861,0)</f>
        <v>0</v>
      </c>
      <c r="BB861" s="146">
        <f>IF(AZ861=2,G861,0)</f>
        <v>0</v>
      </c>
      <c r="BC861" s="146">
        <f>IF(AZ861=3,G861,0)</f>
        <v>0</v>
      </c>
      <c r="BD861" s="146">
        <f>IF(AZ861=4,G861,0)</f>
        <v>0</v>
      </c>
      <c r="BE861" s="146">
        <f>IF(AZ861=5,G861,0)</f>
        <v>0</v>
      </c>
      <c r="CA861" s="170">
        <v>1</v>
      </c>
      <c r="CB861" s="170">
        <v>7</v>
      </c>
      <c r="CZ861" s="146">
        <v>1.7000000000000001E-4</v>
      </c>
    </row>
    <row r="862" spans="1:104">
      <c r="A862" s="177"/>
      <c r="B862" s="180"/>
      <c r="C862" s="326" t="s">
        <v>87</v>
      </c>
      <c r="D862" s="327"/>
      <c r="E862" s="181">
        <v>0</v>
      </c>
      <c r="F862" s="182"/>
      <c r="G862" s="183"/>
      <c r="M862" s="179" t="s">
        <v>87</v>
      </c>
      <c r="O862" s="170"/>
    </row>
    <row r="863" spans="1:104" ht="22.5">
      <c r="A863" s="177"/>
      <c r="B863" s="180"/>
      <c r="C863" s="326" t="s">
        <v>88</v>
      </c>
      <c r="D863" s="327"/>
      <c r="E863" s="181">
        <v>82.096000000000004</v>
      </c>
      <c r="F863" s="182"/>
      <c r="G863" s="183"/>
      <c r="M863" s="179" t="s">
        <v>88</v>
      </c>
      <c r="O863" s="170"/>
    </row>
    <row r="864" spans="1:104" ht="22.5">
      <c r="A864" s="177"/>
      <c r="B864" s="180"/>
      <c r="C864" s="326" t="s">
        <v>89</v>
      </c>
      <c r="D864" s="327"/>
      <c r="E864" s="181">
        <v>88.975999999999999</v>
      </c>
      <c r="F864" s="182"/>
      <c r="G864" s="183"/>
      <c r="M864" s="179" t="s">
        <v>89</v>
      </c>
      <c r="O864" s="170"/>
    </row>
    <row r="865" spans="1:104">
      <c r="A865" s="177"/>
      <c r="B865" s="180"/>
      <c r="C865" s="326" t="s">
        <v>90</v>
      </c>
      <c r="D865" s="327"/>
      <c r="E865" s="181">
        <v>27.504000000000001</v>
      </c>
      <c r="F865" s="182"/>
      <c r="G865" s="183"/>
      <c r="M865" s="179" t="s">
        <v>90</v>
      </c>
      <c r="O865" s="170"/>
    </row>
    <row r="866" spans="1:104">
      <c r="A866" s="171">
        <v>74</v>
      </c>
      <c r="B866" s="172" t="s">
        <v>520</v>
      </c>
      <c r="C866" s="173" t="s">
        <v>521</v>
      </c>
      <c r="D866" s="174" t="s">
        <v>85</v>
      </c>
      <c r="E866" s="175">
        <v>235.809</v>
      </c>
      <c r="F866" s="175">
        <v>0</v>
      </c>
      <c r="G866" s="176">
        <f>E866*F866</f>
        <v>0</v>
      </c>
      <c r="O866" s="170">
        <v>2</v>
      </c>
      <c r="AA866" s="146">
        <v>1</v>
      </c>
      <c r="AB866" s="146">
        <v>7</v>
      </c>
      <c r="AC866" s="146">
        <v>7</v>
      </c>
      <c r="AZ866" s="146">
        <v>2</v>
      </c>
      <c r="BA866" s="146">
        <f>IF(AZ866=1,G866,0)</f>
        <v>0</v>
      </c>
      <c r="BB866" s="146">
        <f>IF(AZ866=2,G866,0)</f>
        <v>0</v>
      </c>
      <c r="BC866" s="146">
        <f>IF(AZ866=3,G866,0)</f>
        <v>0</v>
      </c>
      <c r="BD866" s="146">
        <f>IF(AZ866=4,G866,0)</f>
        <v>0</v>
      </c>
      <c r="BE866" s="146">
        <f>IF(AZ866=5,G866,0)</f>
        <v>0</v>
      </c>
      <c r="CA866" s="170">
        <v>1</v>
      </c>
      <c r="CB866" s="170">
        <v>7</v>
      </c>
      <c r="CZ866" s="146">
        <v>8.0000000000000007E-5</v>
      </c>
    </row>
    <row r="867" spans="1:104">
      <c r="A867" s="177"/>
      <c r="B867" s="180"/>
      <c r="C867" s="326" t="s">
        <v>87</v>
      </c>
      <c r="D867" s="327"/>
      <c r="E867" s="181">
        <v>0</v>
      </c>
      <c r="F867" s="182"/>
      <c r="G867" s="183"/>
      <c r="M867" s="179" t="s">
        <v>87</v>
      </c>
      <c r="O867" s="170"/>
    </row>
    <row r="868" spans="1:104" ht="22.5">
      <c r="A868" s="177"/>
      <c r="B868" s="180"/>
      <c r="C868" s="326" t="s">
        <v>88</v>
      </c>
      <c r="D868" s="327"/>
      <c r="E868" s="181">
        <v>82.096000000000004</v>
      </c>
      <c r="F868" s="182"/>
      <c r="G868" s="183"/>
      <c r="M868" s="179" t="s">
        <v>88</v>
      </c>
      <c r="O868" s="170"/>
    </row>
    <row r="869" spans="1:104" ht="22.5">
      <c r="A869" s="177"/>
      <c r="B869" s="180"/>
      <c r="C869" s="326" t="s">
        <v>89</v>
      </c>
      <c r="D869" s="327"/>
      <c r="E869" s="181">
        <v>88.975999999999999</v>
      </c>
      <c r="F869" s="182"/>
      <c r="G869" s="183"/>
      <c r="M869" s="179" t="s">
        <v>89</v>
      </c>
      <c r="O869" s="170"/>
    </row>
    <row r="870" spans="1:104">
      <c r="A870" s="177"/>
      <c r="B870" s="180"/>
      <c r="C870" s="326" t="s">
        <v>90</v>
      </c>
      <c r="D870" s="327"/>
      <c r="E870" s="181">
        <v>27.504000000000001</v>
      </c>
      <c r="F870" s="182"/>
      <c r="G870" s="183"/>
      <c r="M870" s="179" t="s">
        <v>90</v>
      </c>
      <c r="O870" s="170"/>
    </row>
    <row r="871" spans="1:104">
      <c r="A871" s="177"/>
      <c r="B871" s="180"/>
      <c r="C871" s="326" t="s">
        <v>205</v>
      </c>
      <c r="D871" s="327"/>
      <c r="E871" s="181">
        <v>0</v>
      </c>
      <c r="F871" s="182"/>
      <c r="G871" s="183"/>
      <c r="M871" s="179" t="s">
        <v>205</v>
      </c>
      <c r="O871" s="170"/>
    </row>
    <row r="872" spans="1:104" ht="22.5">
      <c r="A872" s="177"/>
      <c r="B872" s="180"/>
      <c r="C872" s="326" t="s">
        <v>206</v>
      </c>
      <c r="D872" s="327"/>
      <c r="E872" s="181">
        <v>15.393000000000001</v>
      </c>
      <c r="F872" s="182"/>
      <c r="G872" s="183"/>
      <c r="M872" s="179" t="s">
        <v>206</v>
      </c>
      <c r="O872" s="170"/>
    </row>
    <row r="873" spans="1:104" ht="22.5">
      <c r="A873" s="177"/>
      <c r="B873" s="180"/>
      <c r="C873" s="326" t="s">
        <v>207</v>
      </c>
      <c r="D873" s="327"/>
      <c r="E873" s="181">
        <v>16.683</v>
      </c>
      <c r="F873" s="182"/>
      <c r="G873" s="183"/>
      <c r="M873" s="179" t="s">
        <v>207</v>
      </c>
      <c r="O873" s="170"/>
    </row>
    <row r="874" spans="1:104">
      <c r="A874" s="177"/>
      <c r="B874" s="180"/>
      <c r="C874" s="326" t="s">
        <v>208</v>
      </c>
      <c r="D874" s="327"/>
      <c r="E874" s="181">
        <v>5.157</v>
      </c>
      <c r="F874" s="182"/>
      <c r="G874" s="183"/>
      <c r="M874" s="179" t="s">
        <v>208</v>
      </c>
      <c r="O874" s="170"/>
    </row>
    <row r="875" spans="1:104">
      <c r="A875" s="171">
        <v>75</v>
      </c>
      <c r="B875" s="172" t="s">
        <v>522</v>
      </c>
      <c r="C875" s="173" t="s">
        <v>523</v>
      </c>
      <c r="D875" s="174" t="s">
        <v>85</v>
      </c>
      <c r="E875" s="175">
        <v>9</v>
      </c>
      <c r="F875" s="175">
        <v>0</v>
      </c>
      <c r="G875" s="176">
        <f>E875*F875</f>
        <v>0</v>
      </c>
      <c r="O875" s="170">
        <v>2</v>
      </c>
      <c r="AA875" s="146">
        <v>1</v>
      </c>
      <c r="AB875" s="146">
        <v>7</v>
      </c>
      <c r="AC875" s="146">
        <v>7</v>
      </c>
      <c r="AZ875" s="146">
        <v>2</v>
      </c>
      <c r="BA875" s="146">
        <f>IF(AZ875=1,G875,0)</f>
        <v>0</v>
      </c>
      <c r="BB875" s="146">
        <f>IF(AZ875=2,G875,0)</f>
        <v>0</v>
      </c>
      <c r="BC875" s="146">
        <f>IF(AZ875=3,G875,0)</f>
        <v>0</v>
      </c>
      <c r="BD875" s="146">
        <f>IF(AZ875=4,G875,0)</f>
        <v>0</v>
      </c>
      <c r="BE875" s="146">
        <f>IF(AZ875=5,G875,0)</f>
        <v>0</v>
      </c>
      <c r="CA875" s="170">
        <v>1</v>
      </c>
      <c r="CB875" s="170">
        <v>7</v>
      </c>
      <c r="CZ875" s="146">
        <v>0</v>
      </c>
    </row>
    <row r="876" spans="1:104">
      <c r="A876" s="177"/>
      <c r="B876" s="180"/>
      <c r="C876" s="326" t="s">
        <v>456</v>
      </c>
      <c r="D876" s="327"/>
      <c r="E876" s="181">
        <v>0</v>
      </c>
      <c r="F876" s="182"/>
      <c r="G876" s="183"/>
      <c r="M876" s="179" t="s">
        <v>456</v>
      </c>
      <c r="O876" s="170"/>
    </row>
    <row r="877" spans="1:104">
      <c r="A877" s="177"/>
      <c r="B877" s="180"/>
      <c r="C877" s="326" t="s">
        <v>176</v>
      </c>
      <c r="D877" s="327"/>
      <c r="E877" s="181">
        <v>3</v>
      </c>
      <c r="F877" s="182"/>
      <c r="G877" s="183"/>
      <c r="M877" s="179" t="s">
        <v>176</v>
      </c>
      <c r="O877" s="170"/>
    </row>
    <row r="878" spans="1:104">
      <c r="A878" s="177"/>
      <c r="B878" s="180"/>
      <c r="C878" s="326" t="s">
        <v>177</v>
      </c>
      <c r="D878" s="327"/>
      <c r="E878" s="181">
        <v>4.5</v>
      </c>
      <c r="F878" s="182"/>
      <c r="G878" s="183"/>
      <c r="M878" s="179" t="s">
        <v>177</v>
      </c>
      <c r="O878" s="170"/>
    </row>
    <row r="879" spans="1:104">
      <c r="A879" s="177"/>
      <c r="B879" s="180"/>
      <c r="C879" s="326" t="s">
        <v>178</v>
      </c>
      <c r="D879" s="327"/>
      <c r="E879" s="181">
        <v>1.5</v>
      </c>
      <c r="F879" s="182"/>
      <c r="G879" s="183"/>
      <c r="M879" s="179" t="s">
        <v>178</v>
      </c>
      <c r="O879" s="170"/>
    </row>
    <row r="880" spans="1:104" ht="22.5">
      <c r="A880" s="171">
        <v>76</v>
      </c>
      <c r="B880" s="172" t="s">
        <v>524</v>
      </c>
      <c r="C880" s="173" t="s">
        <v>525</v>
      </c>
      <c r="D880" s="174" t="s">
        <v>85</v>
      </c>
      <c r="E880" s="175">
        <v>972.70180000000005</v>
      </c>
      <c r="F880" s="175">
        <v>0</v>
      </c>
      <c r="G880" s="176">
        <f>E880*F880</f>
        <v>0</v>
      </c>
      <c r="O880" s="170">
        <v>2</v>
      </c>
      <c r="AA880" s="146">
        <v>1</v>
      </c>
      <c r="AB880" s="146">
        <v>7</v>
      </c>
      <c r="AC880" s="146">
        <v>7</v>
      </c>
      <c r="AZ880" s="146">
        <v>2</v>
      </c>
      <c r="BA880" s="146">
        <f>IF(AZ880=1,G880,0)</f>
        <v>0</v>
      </c>
      <c r="BB880" s="146">
        <f>IF(AZ880=2,G880,0)</f>
        <v>0</v>
      </c>
      <c r="BC880" s="146">
        <f>IF(AZ880=3,G880,0)</f>
        <v>0</v>
      </c>
      <c r="BD880" s="146">
        <f>IF(AZ880=4,G880,0)</f>
        <v>0</v>
      </c>
      <c r="BE880" s="146">
        <f>IF(AZ880=5,G880,0)</f>
        <v>0</v>
      </c>
      <c r="CA880" s="170">
        <v>1</v>
      </c>
      <c r="CB880" s="170">
        <v>7</v>
      </c>
      <c r="CZ880" s="146">
        <v>4.0999999999999999E-4</v>
      </c>
    </row>
    <row r="881" spans="1:104">
      <c r="A881" s="177"/>
      <c r="B881" s="180"/>
      <c r="C881" s="326" t="s">
        <v>391</v>
      </c>
      <c r="D881" s="327"/>
      <c r="E881" s="181">
        <v>0</v>
      </c>
      <c r="F881" s="182"/>
      <c r="G881" s="183"/>
      <c r="M881" s="179" t="s">
        <v>391</v>
      </c>
      <c r="O881" s="170"/>
    </row>
    <row r="882" spans="1:104" ht="22.5">
      <c r="A882" s="177"/>
      <c r="B882" s="180"/>
      <c r="C882" s="326" t="s">
        <v>392</v>
      </c>
      <c r="D882" s="327"/>
      <c r="E882" s="181">
        <v>437.05779999999999</v>
      </c>
      <c r="F882" s="182"/>
      <c r="G882" s="183"/>
      <c r="M882" s="179" t="s">
        <v>392</v>
      </c>
      <c r="O882" s="170"/>
    </row>
    <row r="883" spans="1:104">
      <c r="A883" s="177"/>
      <c r="B883" s="180"/>
      <c r="C883" s="326" t="s">
        <v>393</v>
      </c>
      <c r="D883" s="327"/>
      <c r="E883" s="181">
        <v>455.334</v>
      </c>
      <c r="F883" s="182"/>
      <c r="G883" s="183"/>
      <c r="M883" s="179" t="s">
        <v>393</v>
      </c>
      <c r="O883" s="170"/>
    </row>
    <row r="884" spans="1:104">
      <c r="A884" s="177"/>
      <c r="B884" s="180"/>
      <c r="C884" s="326" t="s">
        <v>394</v>
      </c>
      <c r="D884" s="327"/>
      <c r="E884" s="181">
        <v>80.31</v>
      </c>
      <c r="F884" s="182"/>
      <c r="G884" s="183"/>
      <c r="M884" s="179" t="s">
        <v>394</v>
      </c>
      <c r="O884" s="170"/>
    </row>
    <row r="885" spans="1:104" ht="22.5">
      <c r="A885" s="171">
        <v>77</v>
      </c>
      <c r="B885" s="172" t="s">
        <v>526</v>
      </c>
      <c r="C885" s="173" t="s">
        <v>527</v>
      </c>
      <c r="D885" s="174" t="s">
        <v>85</v>
      </c>
      <c r="E885" s="175">
        <v>9</v>
      </c>
      <c r="F885" s="175">
        <v>0</v>
      </c>
      <c r="G885" s="176">
        <f>E885*F885</f>
        <v>0</v>
      </c>
      <c r="O885" s="170">
        <v>2</v>
      </c>
      <c r="AA885" s="146">
        <v>1</v>
      </c>
      <c r="AB885" s="146">
        <v>7</v>
      </c>
      <c r="AC885" s="146">
        <v>7</v>
      </c>
      <c r="AZ885" s="146">
        <v>2</v>
      </c>
      <c r="BA885" s="146">
        <f>IF(AZ885=1,G885,0)</f>
        <v>0</v>
      </c>
      <c r="BB885" s="146">
        <f>IF(AZ885=2,G885,0)</f>
        <v>0</v>
      </c>
      <c r="BC885" s="146">
        <f>IF(AZ885=3,G885,0)</f>
        <v>0</v>
      </c>
      <c r="BD885" s="146">
        <f>IF(AZ885=4,G885,0)</f>
        <v>0</v>
      </c>
      <c r="BE885" s="146">
        <f>IF(AZ885=5,G885,0)</f>
        <v>0</v>
      </c>
      <c r="CA885" s="170">
        <v>1</v>
      </c>
      <c r="CB885" s="170">
        <v>7</v>
      </c>
      <c r="CZ885" s="146">
        <v>5.7000000000000002E-3</v>
      </c>
    </row>
    <row r="886" spans="1:104">
      <c r="A886" s="177"/>
      <c r="B886" s="180"/>
      <c r="C886" s="326" t="s">
        <v>94</v>
      </c>
      <c r="D886" s="327"/>
      <c r="E886" s="181">
        <v>0</v>
      </c>
      <c r="F886" s="182"/>
      <c r="G886" s="183"/>
      <c r="M886" s="179" t="s">
        <v>94</v>
      </c>
      <c r="O886" s="170"/>
    </row>
    <row r="887" spans="1:104">
      <c r="A887" s="177"/>
      <c r="B887" s="180"/>
      <c r="C887" s="326" t="s">
        <v>176</v>
      </c>
      <c r="D887" s="327"/>
      <c r="E887" s="181">
        <v>3</v>
      </c>
      <c r="F887" s="182"/>
      <c r="G887" s="183"/>
      <c r="M887" s="179" t="s">
        <v>176</v>
      </c>
      <c r="O887" s="170"/>
    </row>
    <row r="888" spans="1:104">
      <c r="A888" s="177"/>
      <c r="B888" s="180"/>
      <c r="C888" s="326" t="s">
        <v>177</v>
      </c>
      <c r="D888" s="327"/>
      <c r="E888" s="181">
        <v>4.5</v>
      </c>
      <c r="F888" s="182"/>
      <c r="G888" s="183"/>
      <c r="M888" s="179" t="s">
        <v>177</v>
      </c>
      <c r="O888" s="170"/>
    </row>
    <row r="889" spans="1:104">
      <c r="A889" s="177"/>
      <c r="B889" s="180"/>
      <c r="C889" s="326" t="s">
        <v>178</v>
      </c>
      <c r="D889" s="327"/>
      <c r="E889" s="181">
        <v>1.5</v>
      </c>
      <c r="F889" s="182"/>
      <c r="G889" s="183"/>
      <c r="M889" s="179" t="s">
        <v>178</v>
      </c>
      <c r="O889" s="170"/>
    </row>
    <row r="890" spans="1:104">
      <c r="A890" s="171">
        <v>78</v>
      </c>
      <c r="B890" s="172" t="s">
        <v>528</v>
      </c>
      <c r="C890" s="173" t="s">
        <v>529</v>
      </c>
      <c r="D890" s="174" t="s">
        <v>149</v>
      </c>
      <c r="E890" s="175">
        <v>15</v>
      </c>
      <c r="F890" s="175">
        <v>0</v>
      </c>
      <c r="G890" s="176">
        <f>E890*F890</f>
        <v>0</v>
      </c>
      <c r="O890" s="170">
        <v>2</v>
      </c>
      <c r="AA890" s="146">
        <v>1</v>
      </c>
      <c r="AB890" s="146">
        <v>7</v>
      </c>
      <c r="AC890" s="146">
        <v>7</v>
      </c>
      <c r="AZ890" s="146">
        <v>2</v>
      </c>
      <c r="BA890" s="146">
        <f>IF(AZ890=1,G890,0)</f>
        <v>0</v>
      </c>
      <c r="BB890" s="146">
        <f>IF(AZ890=2,G890,0)</f>
        <v>0</v>
      </c>
      <c r="BC890" s="146">
        <f>IF(AZ890=3,G890,0)</f>
        <v>0</v>
      </c>
      <c r="BD890" s="146">
        <f>IF(AZ890=4,G890,0)</f>
        <v>0</v>
      </c>
      <c r="BE890" s="146">
        <f>IF(AZ890=5,G890,0)</f>
        <v>0</v>
      </c>
      <c r="CA890" s="170">
        <v>1</v>
      </c>
      <c r="CB890" s="170">
        <v>7</v>
      </c>
      <c r="CZ890" s="146">
        <v>1.4999999999999999E-4</v>
      </c>
    </row>
    <row r="891" spans="1:104">
      <c r="A891" s="177"/>
      <c r="B891" s="180"/>
      <c r="C891" s="326" t="s">
        <v>94</v>
      </c>
      <c r="D891" s="327"/>
      <c r="E891" s="181">
        <v>0</v>
      </c>
      <c r="F891" s="182"/>
      <c r="G891" s="183"/>
      <c r="M891" s="179" t="s">
        <v>94</v>
      </c>
      <c r="O891" s="170"/>
    </row>
    <row r="892" spans="1:104">
      <c r="A892" s="177"/>
      <c r="B892" s="180"/>
      <c r="C892" s="326" t="s">
        <v>530</v>
      </c>
      <c r="D892" s="327"/>
      <c r="E892" s="181">
        <v>5</v>
      </c>
      <c r="F892" s="182"/>
      <c r="G892" s="183"/>
      <c r="M892" s="179" t="s">
        <v>530</v>
      </c>
      <c r="O892" s="170"/>
    </row>
    <row r="893" spans="1:104">
      <c r="A893" s="177"/>
      <c r="B893" s="180"/>
      <c r="C893" s="326" t="s">
        <v>531</v>
      </c>
      <c r="D893" s="327"/>
      <c r="E893" s="181">
        <v>7.5</v>
      </c>
      <c r="F893" s="182"/>
      <c r="G893" s="183"/>
      <c r="M893" s="179" t="s">
        <v>531</v>
      </c>
      <c r="O893" s="170"/>
    </row>
    <row r="894" spans="1:104">
      <c r="A894" s="177"/>
      <c r="B894" s="180"/>
      <c r="C894" s="326" t="s">
        <v>532</v>
      </c>
      <c r="D894" s="327"/>
      <c r="E894" s="181">
        <v>2.5</v>
      </c>
      <c r="F894" s="182"/>
      <c r="G894" s="183"/>
      <c r="M894" s="179" t="s">
        <v>532</v>
      </c>
      <c r="O894" s="170"/>
    </row>
    <row r="895" spans="1:104">
      <c r="A895" s="171">
        <v>79</v>
      </c>
      <c r="B895" s="172" t="s">
        <v>533</v>
      </c>
      <c r="C895" s="173" t="s">
        <v>534</v>
      </c>
      <c r="D895" s="174" t="s">
        <v>85</v>
      </c>
      <c r="E895" s="175">
        <v>9</v>
      </c>
      <c r="F895" s="175">
        <v>0</v>
      </c>
      <c r="G895" s="176">
        <f>E895*F895</f>
        <v>0</v>
      </c>
      <c r="O895" s="170">
        <v>2</v>
      </c>
      <c r="AA895" s="146">
        <v>1</v>
      </c>
      <c r="AB895" s="146">
        <v>7</v>
      </c>
      <c r="AC895" s="146">
        <v>7</v>
      </c>
      <c r="AZ895" s="146">
        <v>2</v>
      </c>
      <c r="BA895" s="146">
        <f>IF(AZ895=1,G895,0)</f>
        <v>0</v>
      </c>
      <c r="BB895" s="146">
        <f>IF(AZ895=2,G895,0)</f>
        <v>0</v>
      </c>
      <c r="BC895" s="146">
        <f>IF(AZ895=3,G895,0)</f>
        <v>0</v>
      </c>
      <c r="BD895" s="146">
        <f>IF(AZ895=4,G895,0)</f>
        <v>0</v>
      </c>
      <c r="BE895" s="146">
        <f>IF(AZ895=5,G895,0)</f>
        <v>0</v>
      </c>
      <c r="CA895" s="170">
        <v>1</v>
      </c>
      <c r="CB895" s="170">
        <v>7</v>
      </c>
      <c r="CZ895" s="146">
        <v>1.6100000000000001E-3</v>
      </c>
    </row>
    <row r="896" spans="1:104">
      <c r="A896" s="177"/>
      <c r="B896" s="180"/>
      <c r="C896" s="326" t="s">
        <v>94</v>
      </c>
      <c r="D896" s="327"/>
      <c r="E896" s="181">
        <v>0</v>
      </c>
      <c r="F896" s="182"/>
      <c r="G896" s="183"/>
      <c r="M896" s="179" t="s">
        <v>94</v>
      </c>
      <c r="O896" s="170"/>
    </row>
    <row r="897" spans="1:104">
      <c r="A897" s="177"/>
      <c r="B897" s="180"/>
      <c r="C897" s="326" t="s">
        <v>176</v>
      </c>
      <c r="D897" s="327"/>
      <c r="E897" s="181">
        <v>3</v>
      </c>
      <c r="F897" s="182"/>
      <c r="G897" s="183"/>
      <c r="M897" s="179" t="s">
        <v>176</v>
      </c>
      <c r="O897" s="170"/>
    </row>
    <row r="898" spans="1:104">
      <c r="A898" s="177"/>
      <c r="B898" s="180"/>
      <c r="C898" s="326" t="s">
        <v>177</v>
      </c>
      <c r="D898" s="327"/>
      <c r="E898" s="181">
        <v>4.5</v>
      </c>
      <c r="F898" s="182"/>
      <c r="G898" s="183"/>
      <c r="M898" s="179" t="s">
        <v>177</v>
      </c>
      <c r="O898" s="170"/>
    </row>
    <row r="899" spans="1:104">
      <c r="A899" s="177"/>
      <c r="B899" s="180"/>
      <c r="C899" s="326" t="s">
        <v>178</v>
      </c>
      <c r="D899" s="327"/>
      <c r="E899" s="181">
        <v>1.5</v>
      </c>
      <c r="F899" s="182"/>
      <c r="G899" s="183"/>
      <c r="M899" s="179" t="s">
        <v>178</v>
      </c>
      <c r="O899" s="170"/>
    </row>
    <row r="900" spans="1:104">
      <c r="A900" s="171">
        <v>80</v>
      </c>
      <c r="B900" s="172" t="s">
        <v>535</v>
      </c>
      <c r="C900" s="173" t="s">
        <v>536</v>
      </c>
      <c r="D900" s="174" t="s">
        <v>85</v>
      </c>
      <c r="E900" s="175">
        <v>282.9708</v>
      </c>
      <c r="F900" s="175">
        <v>0</v>
      </c>
      <c r="G900" s="176">
        <f>E900*F900</f>
        <v>0</v>
      </c>
      <c r="O900" s="170">
        <v>2</v>
      </c>
      <c r="AA900" s="146">
        <v>3</v>
      </c>
      <c r="AB900" s="146">
        <v>7</v>
      </c>
      <c r="AC900" s="146">
        <v>28323115</v>
      </c>
      <c r="AZ900" s="146">
        <v>2</v>
      </c>
      <c r="BA900" s="146">
        <f>IF(AZ900=1,G900,0)</f>
        <v>0</v>
      </c>
      <c r="BB900" s="146">
        <f>IF(AZ900=2,G900,0)</f>
        <v>0</v>
      </c>
      <c r="BC900" s="146">
        <f>IF(AZ900=3,G900,0)</f>
        <v>0</v>
      </c>
      <c r="BD900" s="146">
        <f>IF(AZ900=4,G900,0)</f>
        <v>0</v>
      </c>
      <c r="BE900" s="146">
        <f>IF(AZ900=5,G900,0)</f>
        <v>0</v>
      </c>
      <c r="CA900" s="170">
        <v>3</v>
      </c>
      <c r="CB900" s="170">
        <v>7</v>
      </c>
      <c r="CZ900" s="146">
        <v>5.5000000000000003E-4</v>
      </c>
    </row>
    <row r="901" spans="1:104">
      <c r="A901" s="177"/>
      <c r="B901" s="180"/>
      <c r="C901" s="326" t="s">
        <v>537</v>
      </c>
      <c r="D901" s="327"/>
      <c r="E901" s="181">
        <v>0</v>
      </c>
      <c r="F901" s="182"/>
      <c r="G901" s="183"/>
      <c r="M901" s="179" t="s">
        <v>537</v>
      </c>
      <c r="O901" s="170"/>
    </row>
    <row r="902" spans="1:104">
      <c r="A902" s="177"/>
      <c r="B902" s="180"/>
      <c r="C902" s="328" t="s">
        <v>184</v>
      </c>
      <c r="D902" s="327"/>
      <c r="E902" s="205">
        <v>0</v>
      </c>
      <c r="F902" s="182"/>
      <c r="G902" s="183"/>
      <c r="M902" s="179" t="s">
        <v>184</v>
      </c>
      <c r="O902" s="170"/>
    </row>
    <row r="903" spans="1:104" ht="22.5">
      <c r="A903" s="177"/>
      <c r="B903" s="180"/>
      <c r="C903" s="328" t="s">
        <v>538</v>
      </c>
      <c r="D903" s="327"/>
      <c r="E903" s="205">
        <v>97.489000000000004</v>
      </c>
      <c r="F903" s="182"/>
      <c r="G903" s="183"/>
      <c r="M903" s="179" t="s">
        <v>538</v>
      </c>
      <c r="O903" s="170"/>
    </row>
    <row r="904" spans="1:104" ht="22.5">
      <c r="A904" s="177"/>
      <c r="B904" s="180"/>
      <c r="C904" s="328" t="s">
        <v>539</v>
      </c>
      <c r="D904" s="327"/>
      <c r="E904" s="205">
        <v>105.65900000000001</v>
      </c>
      <c r="F904" s="182"/>
      <c r="G904" s="183"/>
      <c r="M904" s="179" t="s">
        <v>539</v>
      </c>
      <c r="O904" s="170"/>
    </row>
    <row r="905" spans="1:104">
      <c r="A905" s="177"/>
      <c r="B905" s="180"/>
      <c r="C905" s="328" t="s">
        <v>540</v>
      </c>
      <c r="D905" s="327"/>
      <c r="E905" s="205">
        <v>32.661000000000001</v>
      </c>
      <c r="F905" s="182"/>
      <c r="G905" s="183"/>
      <c r="M905" s="179" t="s">
        <v>540</v>
      </c>
      <c r="O905" s="170"/>
    </row>
    <row r="906" spans="1:104">
      <c r="A906" s="177"/>
      <c r="B906" s="180"/>
      <c r="C906" s="328" t="s">
        <v>189</v>
      </c>
      <c r="D906" s="327"/>
      <c r="E906" s="205">
        <v>235.80900000000003</v>
      </c>
      <c r="F906" s="182"/>
      <c r="G906" s="183"/>
      <c r="M906" s="179" t="s">
        <v>189</v>
      </c>
      <c r="O906" s="170"/>
    </row>
    <row r="907" spans="1:104">
      <c r="A907" s="177"/>
      <c r="B907" s="180"/>
      <c r="C907" s="326" t="s">
        <v>541</v>
      </c>
      <c r="D907" s="327"/>
      <c r="E907" s="181">
        <v>282.9708</v>
      </c>
      <c r="F907" s="182"/>
      <c r="G907" s="183"/>
      <c r="M907" s="179" t="s">
        <v>541</v>
      </c>
      <c r="O907" s="170"/>
    </row>
    <row r="908" spans="1:104">
      <c r="A908" s="171">
        <v>81</v>
      </c>
      <c r="B908" s="172" t="s">
        <v>542</v>
      </c>
      <c r="C908" s="173" t="s">
        <v>543</v>
      </c>
      <c r="D908" s="174" t="s">
        <v>85</v>
      </c>
      <c r="E908" s="175">
        <v>1338.4756</v>
      </c>
      <c r="F908" s="175">
        <v>0</v>
      </c>
      <c r="G908" s="176">
        <f>E908*F908</f>
        <v>0</v>
      </c>
      <c r="O908" s="170">
        <v>2</v>
      </c>
      <c r="AA908" s="146">
        <v>3</v>
      </c>
      <c r="AB908" s="146">
        <v>7</v>
      </c>
      <c r="AC908" s="146">
        <v>62832911</v>
      </c>
      <c r="AZ908" s="146">
        <v>2</v>
      </c>
      <c r="BA908" s="146">
        <f>IF(AZ908=1,G908,0)</f>
        <v>0</v>
      </c>
      <c r="BB908" s="146">
        <f>IF(AZ908=2,G908,0)</f>
        <v>0</v>
      </c>
      <c r="BC908" s="146">
        <f>IF(AZ908=3,G908,0)</f>
        <v>0</v>
      </c>
      <c r="BD908" s="146">
        <f>IF(AZ908=4,G908,0)</f>
        <v>0</v>
      </c>
      <c r="BE908" s="146">
        <f>IF(AZ908=5,G908,0)</f>
        <v>0</v>
      </c>
      <c r="CA908" s="170">
        <v>3</v>
      </c>
      <c r="CB908" s="170">
        <v>7</v>
      </c>
      <c r="CZ908" s="146">
        <v>4.5999999999999999E-3</v>
      </c>
    </row>
    <row r="909" spans="1:104">
      <c r="A909" s="177"/>
      <c r="B909" s="180"/>
      <c r="C909" s="326" t="s">
        <v>391</v>
      </c>
      <c r="D909" s="327"/>
      <c r="E909" s="181">
        <v>0</v>
      </c>
      <c r="F909" s="182"/>
      <c r="G909" s="183"/>
      <c r="M909" s="179" t="s">
        <v>391</v>
      </c>
      <c r="O909" s="170"/>
    </row>
    <row r="910" spans="1:104">
      <c r="A910" s="177"/>
      <c r="B910" s="180"/>
      <c r="C910" s="328" t="s">
        <v>184</v>
      </c>
      <c r="D910" s="327"/>
      <c r="E910" s="205">
        <v>0</v>
      </c>
      <c r="F910" s="182"/>
      <c r="G910" s="183"/>
      <c r="M910" s="179" t="s">
        <v>184</v>
      </c>
      <c r="O910" s="170"/>
    </row>
    <row r="911" spans="1:104" ht="22.5">
      <c r="A911" s="177"/>
      <c r="B911" s="180"/>
      <c r="C911" s="328" t="s">
        <v>510</v>
      </c>
      <c r="D911" s="327"/>
      <c r="E911" s="205">
        <v>80.05</v>
      </c>
      <c r="F911" s="182"/>
      <c r="G911" s="183"/>
      <c r="M911" s="179" t="s">
        <v>510</v>
      </c>
      <c r="O911" s="170"/>
    </row>
    <row r="912" spans="1:104">
      <c r="A912" s="177"/>
      <c r="B912" s="180"/>
      <c r="C912" s="328" t="s">
        <v>511</v>
      </c>
      <c r="D912" s="327"/>
      <c r="E912" s="205">
        <v>71.84</v>
      </c>
      <c r="F912" s="182"/>
      <c r="G912" s="183"/>
      <c r="M912" s="179" t="s">
        <v>511</v>
      </c>
      <c r="O912" s="170"/>
    </row>
    <row r="913" spans="1:104">
      <c r="A913" s="177"/>
      <c r="B913" s="180"/>
      <c r="C913" s="328" t="s">
        <v>512</v>
      </c>
      <c r="D913" s="327"/>
      <c r="E913" s="205">
        <v>39.299999999999997</v>
      </c>
      <c r="F913" s="182"/>
      <c r="G913" s="183"/>
      <c r="M913" s="179" t="s">
        <v>512</v>
      </c>
      <c r="O913" s="170"/>
    </row>
    <row r="914" spans="1:104" ht="22.5">
      <c r="A914" s="177"/>
      <c r="B914" s="180"/>
      <c r="C914" s="328" t="s">
        <v>392</v>
      </c>
      <c r="D914" s="327"/>
      <c r="E914" s="205">
        <v>437.05779999999999</v>
      </c>
      <c r="F914" s="182"/>
      <c r="G914" s="183"/>
      <c r="M914" s="179" t="s">
        <v>392</v>
      </c>
      <c r="O914" s="170"/>
    </row>
    <row r="915" spans="1:104">
      <c r="A915" s="177"/>
      <c r="B915" s="180"/>
      <c r="C915" s="328" t="s">
        <v>393</v>
      </c>
      <c r="D915" s="327"/>
      <c r="E915" s="205">
        <v>455.334</v>
      </c>
      <c r="F915" s="182"/>
      <c r="G915" s="183"/>
      <c r="M915" s="179" t="s">
        <v>393</v>
      </c>
      <c r="O915" s="170"/>
    </row>
    <row r="916" spans="1:104">
      <c r="A916" s="177"/>
      <c r="B916" s="180"/>
      <c r="C916" s="328" t="s">
        <v>394</v>
      </c>
      <c r="D916" s="327"/>
      <c r="E916" s="205">
        <v>80.31</v>
      </c>
      <c r="F916" s="182"/>
      <c r="G916" s="183"/>
      <c r="M916" s="179" t="s">
        <v>394</v>
      </c>
      <c r="O916" s="170"/>
    </row>
    <row r="917" spans="1:104">
      <c r="A917" s="177"/>
      <c r="B917" s="180"/>
      <c r="C917" s="328" t="s">
        <v>189</v>
      </c>
      <c r="D917" s="327"/>
      <c r="E917" s="205">
        <v>1163.8917999999999</v>
      </c>
      <c r="F917" s="182"/>
      <c r="G917" s="183"/>
      <c r="M917" s="179" t="s">
        <v>189</v>
      </c>
      <c r="O917" s="170"/>
    </row>
    <row r="918" spans="1:104">
      <c r="A918" s="177"/>
      <c r="B918" s="180"/>
      <c r="C918" s="326" t="s">
        <v>544</v>
      </c>
      <c r="D918" s="327"/>
      <c r="E918" s="181">
        <v>1338.4756</v>
      </c>
      <c r="F918" s="182"/>
      <c r="G918" s="183"/>
      <c r="M918" s="179" t="s">
        <v>544</v>
      </c>
      <c r="O918" s="170"/>
    </row>
    <row r="919" spans="1:104">
      <c r="A919" s="171">
        <v>82</v>
      </c>
      <c r="B919" s="172" t="s">
        <v>545</v>
      </c>
      <c r="C919" s="173" t="s">
        <v>546</v>
      </c>
      <c r="D919" s="174" t="s">
        <v>85</v>
      </c>
      <c r="E919" s="175">
        <v>238.2912</v>
      </c>
      <c r="F919" s="175">
        <v>0</v>
      </c>
      <c r="G919" s="176">
        <f>E919*F919</f>
        <v>0</v>
      </c>
      <c r="O919" s="170">
        <v>2</v>
      </c>
      <c r="AA919" s="146">
        <v>3</v>
      </c>
      <c r="AB919" s="146">
        <v>7</v>
      </c>
      <c r="AC919" s="146">
        <v>67390503</v>
      </c>
      <c r="AZ919" s="146">
        <v>2</v>
      </c>
      <c r="BA919" s="146">
        <f>IF(AZ919=1,G919,0)</f>
        <v>0</v>
      </c>
      <c r="BB919" s="146">
        <f>IF(AZ919=2,G919,0)</f>
        <v>0</v>
      </c>
      <c r="BC919" s="146">
        <f>IF(AZ919=3,G919,0)</f>
        <v>0</v>
      </c>
      <c r="BD919" s="146">
        <f>IF(AZ919=4,G919,0)</f>
        <v>0</v>
      </c>
      <c r="BE919" s="146">
        <f>IF(AZ919=5,G919,0)</f>
        <v>0</v>
      </c>
      <c r="CA919" s="170">
        <v>3</v>
      </c>
      <c r="CB919" s="170">
        <v>7</v>
      </c>
      <c r="CZ919" s="146">
        <v>2.9999999999999997E-4</v>
      </c>
    </row>
    <row r="920" spans="1:104">
      <c r="A920" s="177"/>
      <c r="B920" s="180"/>
      <c r="C920" s="326" t="s">
        <v>87</v>
      </c>
      <c r="D920" s="327"/>
      <c r="E920" s="181">
        <v>0</v>
      </c>
      <c r="F920" s="182"/>
      <c r="G920" s="183"/>
      <c r="M920" s="179" t="s">
        <v>87</v>
      </c>
      <c r="O920" s="170"/>
    </row>
    <row r="921" spans="1:104">
      <c r="A921" s="177"/>
      <c r="B921" s="180"/>
      <c r="C921" s="328" t="s">
        <v>184</v>
      </c>
      <c r="D921" s="327"/>
      <c r="E921" s="205">
        <v>0</v>
      </c>
      <c r="F921" s="182"/>
      <c r="G921" s="183"/>
      <c r="M921" s="179" t="s">
        <v>184</v>
      </c>
      <c r="O921" s="170"/>
    </row>
    <row r="922" spans="1:104" ht="22.5">
      <c r="A922" s="177"/>
      <c r="B922" s="180"/>
      <c r="C922" s="328" t="s">
        <v>88</v>
      </c>
      <c r="D922" s="327"/>
      <c r="E922" s="205">
        <v>82.096000000000004</v>
      </c>
      <c r="F922" s="182"/>
      <c r="G922" s="183"/>
      <c r="M922" s="179" t="s">
        <v>88</v>
      </c>
      <c r="O922" s="170"/>
    </row>
    <row r="923" spans="1:104" ht="22.5">
      <c r="A923" s="177"/>
      <c r="B923" s="180"/>
      <c r="C923" s="328" t="s">
        <v>89</v>
      </c>
      <c r="D923" s="327"/>
      <c r="E923" s="205">
        <v>88.975999999999999</v>
      </c>
      <c r="F923" s="182"/>
      <c r="G923" s="183"/>
      <c r="M923" s="179" t="s">
        <v>89</v>
      </c>
      <c r="O923" s="170"/>
    </row>
    <row r="924" spans="1:104">
      <c r="A924" s="177"/>
      <c r="B924" s="180"/>
      <c r="C924" s="328" t="s">
        <v>90</v>
      </c>
      <c r="D924" s="327"/>
      <c r="E924" s="205">
        <v>27.504000000000001</v>
      </c>
      <c r="F924" s="182"/>
      <c r="G924" s="183"/>
      <c r="M924" s="179" t="s">
        <v>90</v>
      </c>
      <c r="O924" s="170"/>
    </row>
    <row r="925" spans="1:104">
      <c r="A925" s="177"/>
      <c r="B925" s="180"/>
      <c r="C925" s="328" t="s">
        <v>189</v>
      </c>
      <c r="D925" s="327"/>
      <c r="E925" s="205">
        <v>198.57599999999999</v>
      </c>
      <c r="F925" s="182"/>
      <c r="G925" s="183"/>
      <c r="M925" s="179" t="s">
        <v>189</v>
      </c>
      <c r="O925" s="170"/>
    </row>
    <row r="926" spans="1:104">
      <c r="A926" s="177"/>
      <c r="B926" s="180"/>
      <c r="C926" s="326" t="s">
        <v>547</v>
      </c>
      <c r="D926" s="327"/>
      <c r="E926" s="181">
        <v>238.2912</v>
      </c>
      <c r="F926" s="182"/>
      <c r="G926" s="183"/>
      <c r="M926" s="179" t="s">
        <v>547</v>
      </c>
      <c r="O926" s="170"/>
    </row>
    <row r="927" spans="1:104">
      <c r="A927" s="171">
        <v>83</v>
      </c>
      <c r="B927" s="172" t="s">
        <v>548</v>
      </c>
      <c r="C927" s="173" t="s">
        <v>549</v>
      </c>
      <c r="D927" s="174" t="s">
        <v>62</v>
      </c>
      <c r="E927" s="175">
        <v>0</v>
      </c>
      <c r="F927" s="175">
        <v>0</v>
      </c>
      <c r="G927" s="176">
        <f>E927*F927</f>
        <v>0</v>
      </c>
      <c r="O927" s="170">
        <v>2</v>
      </c>
      <c r="AA927" s="146">
        <v>7</v>
      </c>
      <c r="AB927" s="146">
        <v>1002</v>
      </c>
      <c r="AC927" s="146">
        <v>5</v>
      </c>
      <c r="AZ927" s="146">
        <v>2</v>
      </c>
      <c r="BA927" s="146">
        <f>IF(AZ927=1,G927,0)</f>
        <v>0</v>
      </c>
      <c r="BB927" s="146">
        <f>IF(AZ927=2,G927,0)</f>
        <v>0</v>
      </c>
      <c r="BC927" s="146">
        <f>IF(AZ927=3,G927,0)</f>
        <v>0</v>
      </c>
      <c r="BD927" s="146">
        <f>IF(AZ927=4,G927,0)</f>
        <v>0</v>
      </c>
      <c r="BE927" s="146">
        <f>IF(AZ927=5,G927,0)</f>
        <v>0</v>
      </c>
      <c r="CA927" s="170">
        <v>7</v>
      </c>
      <c r="CB927" s="170">
        <v>1002</v>
      </c>
      <c r="CZ927" s="146">
        <v>0</v>
      </c>
    </row>
    <row r="928" spans="1:104">
      <c r="A928" s="184"/>
      <c r="B928" s="185" t="s">
        <v>78</v>
      </c>
      <c r="C928" s="186" t="str">
        <f>CONCATENATE(B823," ",C823)</f>
        <v>711 Izolace proti vodě</v>
      </c>
      <c r="D928" s="187"/>
      <c r="E928" s="188"/>
      <c r="F928" s="189"/>
      <c r="G928" s="190">
        <f>SUM(G823:G927)</f>
        <v>0</v>
      </c>
      <c r="O928" s="170">
        <v>4</v>
      </c>
      <c r="BA928" s="191">
        <f>SUM(BA823:BA927)</f>
        <v>0</v>
      </c>
      <c r="BB928" s="191">
        <f>SUM(BB823:BB927)</f>
        <v>0</v>
      </c>
      <c r="BC928" s="191">
        <f>SUM(BC823:BC927)</f>
        <v>0</v>
      </c>
      <c r="BD928" s="191">
        <f>SUM(BD823:BD927)</f>
        <v>0</v>
      </c>
      <c r="BE928" s="191">
        <f>SUM(BE823:BE927)</f>
        <v>0</v>
      </c>
    </row>
    <row r="929" spans="1:104">
      <c r="A929" s="163" t="s">
        <v>74</v>
      </c>
      <c r="B929" s="164" t="s">
        <v>550</v>
      </c>
      <c r="C929" s="165" t="s">
        <v>551</v>
      </c>
      <c r="D929" s="166"/>
      <c r="E929" s="167"/>
      <c r="F929" s="167"/>
      <c r="G929" s="168"/>
      <c r="H929" s="169"/>
      <c r="I929" s="169"/>
      <c r="O929" s="170">
        <v>1</v>
      </c>
    </row>
    <row r="930" spans="1:104">
      <c r="A930" s="171">
        <v>84</v>
      </c>
      <c r="B930" s="172" t="s">
        <v>552</v>
      </c>
      <c r="C930" s="173" t="s">
        <v>553</v>
      </c>
      <c r="D930" s="174" t="s">
        <v>85</v>
      </c>
      <c r="E930" s="175">
        <v>764.76</v>
      </c>
      <c r="F930" s="175">
        <v>0</v>
      </c>
      <c r="G930" s="176">
        <f>E930*F930</f>
        <v>0</v>
      </c>
      <c r="O930" s="170">
        <v>2</v>
      </c>
      <c r="AA930" s="146">
        <v>1</v>
      </c>
      <c r="AB930" s="146">
        <v>7</v>
      </c>
      <c r="AC930" s="146">
        <v>7</v>
      </c>
      <c r="AZ930" s="146">
        <v>2</v>
      </c>
      <c r="BA930" s="146">
        <f>IF(AZ930=1,G930,0)</f>
        <v>0</v>
      </c>
      <c r="BB930" s="146">
        <f>IF(AZ930=2,G930,0)</f>
        <v>0</v>
      </c>
      <c r="BC930" s="146">
        <f>IF(AZ930=3,G930,0)</f>
        <v>0</v>
      </c>
      <c r="BD930" s="146">
        <f>IF(AZ930=4,G930,0)</f>
        <v>0</v>
      </c>
      <c r="BE930" s="146">
        <f>IF(AZ930=5,G930,0)</f>
        <v>0</v>
      </c>
      <c r="CA930" s="170">
        <v>1</v>
      </c>
      <c r="CB930" s="170">
        <v>7</v>
      </c>
      <c r="CZ930" s="146">
        <v>3.1E-4</v>
      </c>
    </row>
    <row r="931" spans="1:104">
      <c r="A931" s="177"/>
      <c r="B931" s="180"/>
      <c r="C931" s="326" t="s">
        <v>391</v>
      </c>
      <c r="D931" s="327"/>
      <c r="E931" s="181">
        <v>0</v>
      </c>
      <c r="F931" s="182"/>
      <c r="G931" s="183"/>
      <c r="M931" s="179" t="s">
        <v>391</v>
      </c>
      <c r="O931" s="170"/>
    </row>
    <row r="932" spans="1:104">
      <c r="A932" s="177"/>
      <c r="B932" s="180"/>
      <c r="C932" s="328" t="s">
        <v>184</v>
      </c>
      <c r="D932" s="327"/>
      <c r="E932" s="205">
        <v>0</v>
      </c>
      <c r="F932" s="182"/>
      <c r="G932" s="183"/>
      <c r="M932" s="179" t="s">
        <v>184</v>
      </c>
      <c r="O932" s="170"/>
    </row>
    <row r="933" spans="1:104" ht="22.5">
      <c r="A933" s="177"/>
      <c r="B933" s="180"/>
      <c r="C933" s="328" t="s">
        <v>510</v>
      </c>
      <c r="D933" s="327"/>
      <c r="E933" s="205">
        <v>80.05</v>
      </c>
      <c r="F933" s="182"/>
      <c r="G933" s="183"/>
      <c r="M933" s="179" t="s">
        <v>510</v>
      </c>
      <c r="O933" s="170"/>
    </row>
    <row r="934" spans="1:104">
      <c r="A934" s="177"/>
      <c r="B934" s="180"/>
      <c r="C934" s="328" t="s">
        <v>511</v>
      </c>
      <c r="D934" s="327"/>
      <c r="E934" s="205">
        <v>71.84</v>
      </c>
      <c r="F934" s="182"/>
      <c r="G934" s="183"/>
      <c r="M934" s="179" t="s">
        <v>511</v>
      </c>
      <c r="O934" s="170"/>
    </row>
    <row r="935" spans="1:104">
      <c r="A935" s="177"/>
      <c r="B935" s="180"/>
      <c r="C935" s="328" t="s">
        <v>512</v>
      </c>
      <c r="D935" s="327"/>
      <c r="E935" s="205">
        <v>39.299999999999997</v>
      </c>
      <c r="F935" s="182"/>
      <c r="G935" s="183"/>
      <c r="M935" s="179" t="s">
        <v>512</v>
      </c>
      <c r="O935" s="170"/>
    </row>
    <row r="936" spans="1:104">
      <c r="A936" s="177"/>
      <c r="B936" s="180"/>
      <c r="C936" s="328" t="s">
        <v>189</v>
      </c>
      <c r="D936" s="327"/>
      <c r="E936" s="205">
        <v>191.19</v>
      </c>
      <c r="F936" s="182"/>
      <c r="G936" s="183"/>
      <c r="M936" s="179" t="s">
        <v>189</v>
      </c>
      <c r="O936" s="170"/>
    </row>
    <row r="937" spans="1:104">
      <c r="A937" s="177"/>
      <c r="B937" s="180"/>
      <c r="C937" s="326" t="s">
        <v>554</v>
      </c>
      <c r="D937" s="327"/>
      <c r="E937" s="181">
        <v>764.76</v>
      </c>
      <c r="F937" s="182"/>
      <c r="G937" s="183"/>
      <c r="M937" s="179" t="s">
        <v>554</v>
      </c>
      <c r="O937" s="170"/>
    </row>
    <row r="938" spans="1:104" ht="22.5">
      <c r="A938" s="171">
        <v>85</v>
      </c>
      <c r="B938" s="172" t="s">
        <v>555</v>
      </c>
      <c r="C938" s="173" t="s">
        <v>556</v>
      </c>
      <c r="D938" s="174" t="s">
        <v>85</v>
      </c>
      <c r="E938" s="175">
        <v>1945.4036000000001</v>
      </c>
      <c r="F938" s="175">
        <v>0</v>
      </c>
      <c r="G938" s="176">
        <f>E938*F938</f>
        <v>0</v>
      </c>
      <c r="O938" s="170">
        <v>2</v>
      </c>
      <c r="AA938" s="146">
        <v>1</v>
      </c>
      <c r="AB938" s="146">
        <v>7</v>
      </c>
      <c r="AC938" s="146">
        <v>7</v>
      </c>
      <c r="AZ938" s="146">
        <v>2</v>
      </c>
      <c r="BA938" s="146">
        <f>IF(AZ938=1,G938,0)</f>
        <v>0</v>
      </c>
      <c r="BB938" s="146">
        <f>IF(AZ938=2,G938,0)</f>
        <v>0</v>
      </c>
      <c r="BC938" s="146">
        <f>IF(AZ938=3,G938,0)</f>
        <v>0</v>
      </c>
      <c r="BD938" s="146">
        <f>IF(AZ938=4,G938,0)</f>
        <v>0</v>
      </c>
      <c r="BE938" s="146">
        <f>IF(AZ938=5,G938,0)</f>
        <v>0</v>
      </c>
      <c r="CA938" s="170">
        <v>1</v>
      </c>
      <c r="CB938" s="170">
        <v>7</v>
      </c>
      <c r="CZ938" s="146">
        <v>0</v>
      </c>
    </row>
    <row r="939" spans="1:104">
      <c r="A939" s="177"/>
      <c r="B939" s="180"/>
      <c r="C939" s="326" t="s">
        <v>557</v>
      </c>
      <c r="D939" s="327"/>
      <c r="E939" s="181">
        <v>0</v>
      </c>
      <c r="F939" s="182"/>
      <c r="G939" s="183"/>
      <c r="M939" s="179" t="s">
        <v>557</v>
      </c>
      <c r="O939" s="170"/>
    </row>
    <row r="940" spans="1:104" ht="22.5">
      <c r="A940" s="177"/>
      <c r="B940" s="180"/>
      <c r="C940" s="326" t="s">
        <v>392</v>
      </c>
      <c r="D940" s="327"/>
      <c r="E940" s="181">
        <v>437.05779999999999</v>
      </c>
      <c r="F940" s="182"/>
      <c r="G940" s="183"/>
      <c r="M940" s="179" t="s">
        <v>392</v>
      </c>
      <c r="O940" s="170"/>
    </row>
    <row r="941" spans="1:104">
      <c r="A941" s="177"/>
      <c r="B941" s="180"/>
      <c r="C941" s="326" t="s">
        <v>393</v>
      </c>
      <c r="D941" s="327"/>
      <c r="E941" s="181">
        <v>455.334</v>
      </c>
      <c r="F941" s="182"/>
      <c r="G941" s="183"/>
      <c r="M941" s="179" t="s">
        <v>393</v>
      </c>
      <c r="O941" s="170"/>
    </row>
    <row r="942" spans="1:104">
      <c r="A942" s="177"/>
      <c r="B942" s="180"/>
      <c r="C942" s="326" t="s">
        <v>394</v>
      </c>
      <c r="D942" s="327"/>
      <c r="E942" s="181">
        <v>80.31</v>
      </c>
      <c r="F942" s="182"/>
      <c r="G942" s="183"/>
      <c r="M942" s="179" t="s">
        <v>394</v>
      </c>
      <c r="O942" s="170"/>
    </row>
    <row r="943" spans="1:104">
      <c r="A943" s="177"/>
      <c r="B943" s="180"/>
      <c r="C943" s="326" t="s">
        <v>558</v>
      </c>
      <c r="D943" s="327"/>
      <c r="E943" s="181">
        <v>0</v>
      </c>
      <c r="F943" s="182"/>
      <c r="G943" s="183"/>
      <c r="M943" s="179" t="s">
        <v>558</v>
      </c>
      <c r="O943" s="170"/>
    </row>
    <row r="944" spans="1:104" ht="22.5">
      <c r="A944" s="177"/>
      <c r="B944" s="180"/>
      <c r="C944" s="326" t="s">
        <v>392</v>
      </c>
      <c r="D944" s="327"/>
      <c r="E944" s="181">
        <v>437.05779999999999</v>
      </c>
      <c r="F944" s="182"/>
      <c r="G944" s="183"/>
      <c r="M944" s="179" t="s">
        <v>392</v>
      </c>
      <c r="O944" s="170"/>
    </row>
    <row r="945" spans="1:104">
      <c r="A945" s="177"/>
      <c r="B945" s="180"/>
      <c r="C945" s="326" t="s">
        <v>393</v>
      </c>
      <c r="D945" s="327"/>
      <c r="E945" s="181">
        <v>455.334</v>
      </c>
      <c r="F945" s="182"/>
      <c r="G945" s="183"/>
      <c r="M945" s="179" t="s">
        <v>393</v>
      </c>
      <c r="O945" s="170"/>
    </row>
    <row r="946" spans="1:104">
      <c r="A946" s="177"/>
      <c r="B946" s="180"/>
      <c r="C946" s="326" t="s">
        <v>394</v>
      </c>
      <c r="D946" s="327"/>
      <c r="E946" s="181">
        <v>80.31</v>
      </c>
      <c r="F946" s="182"/>
      <c r="G946" s="183"/>
      <c r="M946" s="179" t="s">
        <v>394</v>
      </c>
      <c r="O946" s="170"/>
    </row>
    <row r="947" spans="1:104" ht="22.5">
      <c r="A947" s="171">
        <v>86</v>
      </c>
      <c r="B947" s="172" t="s">
        <v>559</v>
      </c>
      <c r="C947" s="173" t="s">
        <v>556</v>
      </c>
      <c r="D947" s="174" t="s">
        <v>85</v>
      </c>
      <c r="E947" s="175">
        <v>1042.348</v>
      </c>
      <c r="F947" s="175">
        <v>0</v>
      </c>
      <c r="G947" s="176">
        <f>E947*F947</f>
        <v>0</v>
      </c>
      <c r="O947" s="170">
        <v>2</v>
      </c>
      <c r="AA947" s="146">
        <v>1</v>
      </c>
      <c r="AB947" s="146">
        <v>7</v>
      </c>
      <c r="AC947" s="146">
        <v>7</v>
      </c>
      <c r="AZ947" s="146">
        <v>2</v>
      </c>
      <c r="BA947" s="146">
        <f>IF(AZ947=1,G947,0)</f>
        <v>0</v>
      </c>
      <c r="BB947" s="146">
        <f>IF(AZ947=2,G947,0)</f>
        <v>0</v>
      </c>
      <c r="BC947" s="146">
        <f>IF(AZ947=3,G947,0)</f>
        <v>0</v>
      </c>
      <c r="BD947" s="146">
        <f>IF(AZ947=4,G947,0)</f>
        <v>0</v>
      </c>
      <c r="BE947" s="146">
        <f>IF(AZ947=5,G947,0)</f>
        <v>0</v>
      </c>
      <c r="CA947" s="170">
        <v>1</v>
      </c>
      <c r="CB947" s="170">
        <v>7</v>
      </c>
      <c r="CZ947" s="146">
        <v>0</v>
      </c>
    </row>
    <row r="948" spans="1:104">
      <c r="A948" s="177"/>
      <c r="B948" s="180"/>
      <c r="C948" s="326" t="s">
        <v>560</v>
      </c>
      <c r="D948" s="327"/>
      <c r="E948" s="181">
        <v>0</v>
      </c>
      <c r="F948" s="182"/>
      <c r="G948" s="183"/>
      <c r="M948" s="179" t="s">
        <v>560</v>
      </c>
      <c r="O948" s="170"/>
    </row>
    <row r="949" spans="1:104" ht="22.5">
      <c r="A949" s="177"/>
      <c r="B949" s="180"/>
      <c r="C949" s="326" t="s">
        <v>561</v>
      </c>
      <c r="D949" s="327"/>
      <c r="E949" s="181">
        <v>466.67599999999999</v>
      </c>
      <c r="F949" s="182"/>
      <c r="G949" s="183"/>
      <c r="M949" s="179" t="s">
        <v>561</v>
      </c>
      <c r="O949" s="170"/>
    </row>
    <row r="950" spans="1:104">
      <c r="A950" s="177"/>
      <c r="B950" s="180"/>
      <c r="C950" s="326" t="s">
        <v>562</v>
      </c>
      <c r="D950" s="327"/>
      <c r="E950" s="181">
        <v>484.12</v>
      </c>
      <c r="F950" s="182"/>
      <c r="G950" s="183"/>
      <c r="M950" s="179" t="s">
        <v>562</v>
      </c>
      <c r="O950" s="170"/>
    </row>
    <row r="951" spans="1:104">
      <c r="A951" s="177"/>
      <c r="B951" s="180"/>
      <c r="C951" s="326" t="s">
        <v>563</v>
      </c>
      <c r="D951" s="327"/>
      <c r="E951" s="181">
        <v>91.552000000000007</v>
      </c>
      <c r="F951" s="182"/>
      <c r="G951" s="183"/>
      <c r="M951" s="179" t="s">
        <v>563</v>
      </c>
      <c r="O951" s="170"/>
    </row>
    <row r="952" spans="1:104">
      <c r="A952" s="171">
        <v>87</v>
      </c>
      <c r="B952" s="172" t="s">
        <v>564</v>
      </c>
      <c r="C952" s="173" t="s">
        <v>565</v>
      </c>
      <c r="D952" s="174" t="s">
        <v>85</v>
      </c>
      <c r="E952" s="175">
        <v>65.343000000000004</v>
      </c>
      <c r="F952" s="175">
        <v>0</v>
      </c>
      <c r="G952" s="176">
        <f>E952*F952</f>
        <v>0</v>
      </c>
      <c r="O952" s="170">
        <v>2</v>
      </c>
      <c r="AA952" s="146">
        <v>1</v>
      </c>
      <c r="AB952" s="146">
        <v>7</v>
      </c>
      <c r="AC952" s="146">
        <v>7</v>
      </c>
      <c r="AZ952" s="146">
        <v>2</v>
      </c>
      <c r="BA952" s="146">
        <f>IF(AZ952=1,G952,0)</f>
        <v>0</v>
      </c>
      <c r="BB952" s="146">
        <f>IF(AZ952=2,G952,0)</f>
        <v>0</v>
      </c>
      <c r="BC952" s="146">
        <f>IF(AZ952=3,G952,0)</f>
        <v>0</v>
      </c>
      <c r="BD952" s="146">
        <f>IF(AZ952=4,G952,0)</f>
        <v>0</v>
      </c>
      <c r="BE952" s="146">
        <f>IF(AZ952=5,G952,0)</f>
        <v>0</v>
      </c>
      <c r="CA952" s="170">
        <v>1</v>
      </c>
      <c r="CB952" s="170">
        <v>7</v>
      </c>
      <c r="CZ952" s="146">
        <v>6.9999999999999999E-4</v>
      </c>
    </row>
    <row r="953" spans="1:104">
      <c r="A953" s="177"/>
      <c r="B953" s="180"/>
      <c r="C953" s="326" t="s">
        <v>566</v>
      </c>
      <c r="D953" s="327"/>
      <c r="E953" s="181">
        <v>65.343000000000004</v>
      </c>
      <c r="F953" s="182"/>
      <c r="G953" s="183"/>
      <c r="M953" s="179" t="s">
        <v>566</v>
      </c>
      <c r="O953" s="170"/>
    </row>
    <row r="954" spans="1:104" ht="22.5">
      <c r="A954" s="171">
        <v>88</v>
      </c>
      <c r="B954" s="172" t="s">
        <v>567</v>
      </c>
      <c r="C954" s="173" t="s">
        <v>568</v>
      </c>
      <c r="D954" s="174" t="s">
        <v>85</v>
      </c>
      <c r="E954" s="175">
        <v>1244.9208000000001</v>
      </c>
      <c r="F954" s="175">
        <v>0</v>
      </c>
      <c r="G954" s="176">
        <f>E954*F954</f>
        <v>0</v>
      </c>
      <c r="O954" s="170">
        <v>2</v>
      </c>
      <c r="AA954" s="146">
        <v>1</v>
      </c>
      <c r="AB954" s="146">
        <v>0</v>
      </c>
      <c r="AC954" s="146">
        <v>0</v>
      </c>
      <c r="AZ954" s="146">
        <v>2</v>
      </c>
      <c r="BA954" s="146">
        <f>IF(AZ954=1,G954,0)</f>
        <v>0</v>
      </c>
      <c r="BB954" s="146">
        <f>IF(AZ954=2,G954,0)</f>
        <v>0</v>
      </c>
      <c r="BC954" s="146">
        <f>IF(AZ954=3,G954,0)</f>
        <v>0</v>
      </c>
      <c r="BD954" s="146">
        <f>IF(AZ954=4,G954,0)</f>
        <v>0</v>
      </c>
      <c r="BE954" s="146">
        <f>IF(AZ954=5,G954,0)</f>
        <v>0</v>
      </c>
      <c r="CA954" s="170">
        <v>1</v>
      </c>
      <c r="CB954" s="170">
        <v>0</v>
      </c>
      <c r="CZ954" s="146">
        <v>5.3E-3</v>
      </c>
    </row>
    <row r="955" spans="1:104">
      <c r="A955" s="177"/>
      <c r="B955" s="180"/>
      <c r="C955" s="326" t="s">
        <v>569</v>
      </c>
      <c r="D955" s="327"/>
      <c r="E955" s="181">
        <v>130.4</v>
      </c>
      <c r="F955" s="182"/>
      <c r="G955" s="183"/>
      <c r="M955" s="179" t="s">
        <v>569</v>
      </c>
      <c r="O955" s="170"/>
    </row>
    <row r="956" spans="1:104">
      <c r="A956" s="177"/>
      <c r="B956" s="180"/>
      <c r="C956" s="326" t="s">
        <v>570</v>
      </c>
      <c r="D956" s="327"/>
      <c r="E956" s="181">
        <v>0</v>
      </c>
      <c r="F956" s="182"/>
      <c r="G956" s="183"/>
      <c r="M956" s="179" t="s">
        <v>570</v>
      </c>
      <c r="O956" s="170"/>
    </row>
    <row r="957" spans="1:104">
      <c r="A957" s="177"/>
      <c r="B957" s="180"/>
      <c r="C957" s="328" t="s">
        <v>184</v>
      </c>
      <c r="D957" s="327"/>
      <c r="E957" s="205">
        <v>0</v>
      </c>
      <c r="F957" s="182"/>
      <c r="G957" s="183"/>
      <c r="M957" s="179" t="s">
        <v>184</v>
      </c>
      <c r="O957" s="170"/>
    </row>
    <row r="958" spans="1:104" ht="22.5">
      <c r="A958" s="177"/>
      <c r="B958" s="180"/>
      <c r="C958" s="328" t="s">
        <v>510</v>
      </c>
      <c r="D958" s="327"/>
      <c r="E958" s="205">
        <v>80.05</v>
      </c>
      <c r="F958" s="182"/>
      <c r="G958" s="183"/>
      <c r="M958" s="179" t="s">
        <v>510</v>
      </c>
      <c r="O958" s="170"/>
    </row>
    <row r="959" spans="1:104">
      <c r="A959" s="177"/>
      <c r="B959" s="180"/>
      <c r="C959" s="328" t="s">
        <v>511</v>
      </c>
      <c r="D959" s="327"/>
      <c r="E959" s="205">
        <v>71.84</v>
      </c>
      <c r="F959" s="182"/>
      <c r="G959" s="183"/>
      <c r="M959" s="179" t="s">
        <v>511</v>
      </c>
      <c r="O959" s="170"/>
    </row>
    <row r="960" spans="1:104">
      <c r="A960" s="177"/>
      <c r="B960" s="180"/>
      <c r="C960" s="328" t="s">
        <v>512</v>
      </c>
      <c r="D960" s="327"/>
      <c r="E960" s="205">
        <v>39.299999999999997</v>
      </c>
      <c r="F960" s="182"/>
      <c r="G960" s="183"/>
      <c r="M960" s="179" t="s">
        <v>512</v>
      </c>
      <c r="O960" s="170"/>
    </row>
    <row r="961" spans="1:104">
      <c r="A961" s="177"/>
      <c r="B961" s="180"/>
      <c r="C961" s="328" t="s">
        <v>189</v>
      </c>
      <c r="D961" s="327"/>
      <c r="E961" s="205">
        <v>191.19</v>
      </c>
      <c r="F961" s="182"/>
      <c r="G961" s="183"/>
      <c r="M961" s="179" t="s">
        <v>189</v>
      </c>
      <c r="O961" s="170"/>
    </row>
    <row r="962" spans="1:104">
      <c r="A962" s="177"/>
      <c r="B962" s="180"/>
      <c r="C962" s="326" t="s">
        <v>571</v>
      </c>
      <c r="D962" s="327"/>
      <c r="E962" s="181">
        <v>76.475999999999999</v>
      </c>
      <c r="F962" s="182"/>
      <c r="G962" s="183"/>
      <c r="M962" s="179" t="s">
        <v>571</v>
      </c>
      <c r="O962" s="170"/>
    </row>
    <row r="963" spans="1:104">
      <c r="A963" s="177"/>
      <c r="B963" s="180"/>
      <c r="C963" s="326" t="s">
        <v>153</v>
      </c>
      <c r="D963" s="327"/>
      <c r="E963" s="181">
        <v>0</v>
      </c>
      <c r="F963" s="182"/>
      <c r="G963" s="183"/>
      <c r="M963" s="179">
        <v>0</v>
      </c>
      <c r="O963" s="170"/>
    </row>
    <row r="964" spans="1:104">
      <c r="A964" s="177"/>
      <c r="B964" s="180"/>
      <c r="C964" s="326" t="s">
        <v>572</v>
      </c>
      <c r="D964" s="327"/>
      <c r="E964" s="181">
        <v>0</v>
      </c>
      <c r="F964" s="182"/>
      <c r="G964" s="183"/>
      <c r="M964" s="179" t="s">
        <v>572</v>
      </c>
      <c r="O964" s="170"/>
    </row>
    <row r="965" spans="1:104" ht="22.5">
      <c r="A965" s="177"/>
      <c r="B965" s="180"/>
      <c r="C965" s="326" t="s">
        <v>392</v>
      </c>
      <c r="D965" s="327"/>
      <c r="E965" s="181">
        <v>437.05779999999999</v>
      </c>
      <c r="F965" s="182"/>
      <c r="G965" s="183"/>
      <c r="M965" s="179" t="s">
        <v>392</v>
      </c>
      <c r="O965" s="170"/>
    </row>
    <row r="966" spans="1:104">
      <c r="A966" s="177"/>
      <c r="B966" s="180"/>
      <c r="C966" s="326" t="s">
        <v>393</v>
      </c>
      <c r="D966" s="327"/>
      <c r="E966" s="181">
        <v>455.334</v>
      </c>
      <c r="F966" s="182"/>
      <c r="G966" s="183"/>
      <c r="M966" s="179" t="s">
        <v>393</v>
      </c>
      <c r="O966" s="170"/>
    </row>
    <row r="967" spans="1:104">
      <c r="A967" s="177"/>
      <c r="B967" s="180"/>
      <c r="C967" s="326" t="s">
        <v>394</v>
      </c>
      <c r="D967" s="327"/>
      <c r="E967" s="181">
        <v>80.31</v>
      </c>
      <c r="F967" s="182"/>
      <c r="G967" s="183"/>
      <c r="M967" s="179" t="s">
        <v>394</v>
      </c>
      <c r="O967" s="170"/>
    </row>
    <row r="968" spans="1:104">
      <c r="A968" s="177"/>
      <c r="B968" s="180"/>
      <c r="C968" s="326" t="s">
        <v>573</v>
      </c>
      <c r="D968" s="327"/>
      <c r="E968" s="181">
        <v>65.343000000000004</v>
      </c>
      <c r="F968" s="182"/>
      <c r="G968" s="183"/>
      <c r="M968" s="179" t="s">
        <v>573</v>
      </c>
      <c r="O968" s="170"/>
    </row>
    <row r="969" spans="1:104">
      <c r="A969" s="171">
        <v>89</v>
      </c>
      <c r="B969" s="172" t="s">
        <v>574</v>
      </c>
      <c r="C969" s="173" t="s">
        <v>575</v>
      </c>
      <c r="D969" s="174" t="s">
        <v>149</v>
      </c>
      <c r="E969" s="175">
        <v>840.53200000000004</v>
      </c>
      <c r="F969" s="175">
        <v>0</v>
      </c>
      <c r="G969" s="176">
        <f>E969*F969</f>
        <v>0</v>
      </c>
      <c r="O969" s="170">
        <v>2</v>
      </c>
      <c r="AA969" s="146">
        <v>3</v>
      </c>
      <c r="AB969" s="146">
        <v>7</v>
      </c>
      <c r="AC969" s="146">
        <v>28375988</v>
      </c>
      <c r="AZ969" s="146">
        <v>2</v>
      </c>
      <c r="BA969" s="146">
        <f>IF(AZ969=1,G969,0)</f>
        <v>0</v>
      </c>
      <c r="BB969" s="146">
        <f>IF(AZ969=2,G969,0)</f>
        <v>0</v>
      </c>
      <c r="BC969" s="146">
        <f>IF(AZ969=3,G969,0)</f>
        <v>0</v>
      </c>
      <c r="BD969" s="146">
        <f>IF(AZ969=4,G969,0)</f>
        <v>0</v>
      </c>
      <c r="BE969" s="146">
        <f>IF(AZ969=5,G969,0)</f>
        <v>0</v>
      </c>
      <c r="CA969" s="170">
        <v>3</v>
      </c>
      <c r="CB969" s="170">
        <v>7</v>
      </c>
      <c r="CZ969" s="146">
        <v>2.5000000000000001E-2</v>
      </c>
    </row>
    <row r="970" spans="1:104">
      <c r="A970" s="177"/>
      <c r="B970" s="180"/>
      <c r="C970" s="326" t="s">
        <v>576</v>
      </c>
      <c r="D970" s="327"/>
      <c r="E970" s="181">
        <v>840.53200000000004</v>
      </c>
      <c r="F970" s="182"/>
      <c r="G970" s="183"/>
      <c r="M970" s="179" t="s">
        <v>576</v>
      </c>
      <c r="O970" s="170"/>
    </row>
    <row r="971" spans="1:104">
      <c r="A971" s="171">
        <v>90</v>
      </c>
      <c r="B971" s="172" t="s">
        <v>577</v>
      </c>
      <c r="C971" s="173" t="s">
        <v>578</v>
      </c>
      <c r="D971" s="174" t="s">
        <v>62</v>
      </c>
      <c r="E971" s="175">
        <v>0</v>
      </c>
      <c r="F971" s="175">
        <v>0</v>
      </c>
      <c r="G971" s="176">
        <f>E971*F971</f>
        <v>0</v>
      </c>
      <c r="O971" s="170">
        <v>2</v>
      </c>
      <c r="AA971" s="146">
        <v>7</v>
      </c>
      <c r="AB971" s="146">
        <v>1002</v>
      </c>
      <c r="AC971" s="146">
        <v>5</v>
      </c>
      <c r="AZ971" s="146">
        <v>2</v>
      </c>
      <c r="BA971" s="146">
        <f>IF(AZ971=1,G971,0)</f>
        <v>0</v>
      </c>
      <c r="BB971" s="146">
        <f>IF(AZ971=2,G971,0)</f>
        <v>0</v>
      </c>
      <c r="BC971" s="146">
        <f>IF(AZ971=3,G971,0)</f>
        <v>0</v>
      </c>
      <c r="BD971" s="146">
        <f>IF(AZ971=4,G971,0)</f>
        <v>0</v>
      </c>
      <c r="BE971" s="146">
        <f>IF(AZ971=5,G971,0)</f>
        <v>0</v>
      </c>
      <c r="CA971" s="170">
        <v>7</v>
      </c>
      <c r="CB971" s="170">
        <v>1002</v>
      </c>
      <c r="CZ971" s="146">
        <v>0</v>
      </c>
    </row>
    <row r="972" spans="1:104">
      <c r="A972" s="184"/>
      <c r="B972" s="185" t="s">
        <v>78</v>
      </c>
      <c r="C972" s="186" t="str">
        <f>CONCATENATE(B929," ",C929)</f>
        <v>712 Živičné krytiny</v>
      </c>
      <c r="D972" s="187"/>
      <c r="E972" s="188"/>
      <c r="F972" s="189"/>
      <c r="G972" s="190">
        <f>SUM(G929:G971)</f>
        <v>0</v>
      </c>
      <c r="O972" s="170">
        <v>4</v>
      </c>
      <c r="BA972" s="191">
        <f>SUM(BA929:BA971)</f>
        <v>0</v>
      </c>
      <c r="BB972" s="191">
        <f>SUM(BB929:BB971)</f>
        <v>0</v>
      </c>
      <c r="BC972" s="191">
        <f>SUM(BC929:BC971)</f>
        <v>0</v>
      </c>
      <c r="BD972" s="191">
        <f>SUM(BD929:BD971)</f>
        <v>0</v>
      </c>
      <c r="BE972" s="191">
        <f>SUM(BE929:BE971)</f>
        <v>0</v>
      </c>
    </row>
    <row r="973" spans="1:104">
      <c r="A973" s="163" t="s">
        <v>74</v>
      </c>
      <c r="B973" s="164" t="s">
        <v>579</v>
      </c>
      <c r="C973" s="165" t="s">
        <v>580</v>
      </c>
      <c r="D973" s="166"/>
      <c r="E973" s="167"/>
      <c r="F973" s="167"/>
      <c r="G973" s="168"/>
      <c r="H973" s="169"/>
      <c r="I973" s="169"/>
      <c r="O973" s="170">
        <v>1</v>
      </c>
    </row>
    <row r="974" spans="1:104">
      <c r="A974" s="171">
        <v>91</v>
      </c>
      <c r="B974" s="172" t="s">
        <v>581</v>
      </c>
      <c r="C974" s="173" t="s">
        <v>582</v>
      </c>
      <c r="D974" s="174" t="s">
        <v>85</v>
      </c>
      <c r="E974" s="175">
        <v>350.52300000000002</v>
      </c>
      <c r="F974" s="175">
        <v>0</v>
      </c>
      <c r="G974" s="176">
        <f>E974*F974</f>
        <v>0</v>
      </c>
      <c r="O974" s="170">
        <v>2</v>
      </c>
      <c r="AA974" s="146">
        <v>1</v>
      </c>
      <c r="AB974" s="146">
        <v>7</v>
      </c>
      <c r="AC974" s="146">
        <v>7</v>
      </c>
      <c r="AZ974" s="146">
        <v>2</v>
      </c>
      <c r="BA974" s="146">
        <f>IF(AZ974=1,G974,0)</f>
        <v>0</v>
      </c>
      <c r="BB974" s="146">
        <f>IF(AZ974=2,G974,0)</f>
        <v>0</v>
      </c>
      <c r="BC974" s="146">
        <f>IF(AZ974=3,G974,0)</f>
        <v>0</v>
      </c>
      <c r="BD974" s="146">
        <f>IF(AZ974=4,G974,0)</f>
        <v>0</v>
      </c>
      <c r="BE974" s="146">
        <f>IF(AZ974=5,G974,0)</f>
        <v>0</v>
      </c>
      <c r="CA974" s="170">
        <v>1</v>
      </c>
      <c r="CB974" s="170">
        <v>7</v>
      </c>
      <c r="CZ974" s="146">
        <v>3.0000000000000001E-3</v>
      </c>
    </row>
    <row r="975" spans="1:104">
      <c r="A975" s="177"/>
      <c r="B975" s="180"/>
      <c r="C975" s="326" t="s">
        <v>87</v>
      </c>
      <c r="D975" s="327"/>
      <c r="E975" s="181">
        <v>0</v>
      </c>
      <c r="F975" s="182"/>
      <c r="G975" s="183"/>
      <c r="M975" s="179" t="s">
        <v>87</v>
      </c>
      <c r="O975" s="170"/>
    </row>
    <row r="976" spans="1:104" ht="22.5">
      <c r="A976" s="177"/>
      <c r="B976" s="180"/>
      <c r="C976" s="326" t="s">
        <v>88</v>
      </c>
      <c r="D976" s="327"/>
      <c r="E976" s="181">
        <v>82.096000000000004</v>
      </c>
      <c r="F976" s="182"/>
      <c r="G976" s="183"/>
      <c r="M976" s="179" t="s">
        <v>88</v>
      </c>
      <c r="O976" s="170"/>
    </row>
    <row r="977" spans="1:104" ht="22.5">
      <c r="A977" s="177"/>
      <c r="B977" s="180"/>
      <c r="C977" s="326" t="s">
        <v>89</v>
      </c>
      <c r="D977" s="327"/>
      <c r="E977" s="181">
        <v>88.975999999999999</v>
      </c>
      <c r="F977" s="182"/>
      <c r="G977" s="183"/>
      <c r="M977" s="179" t="s">
        <v>89</v>
      </c>
      <c r="O977" s="170"/>
    </row>
    <row r="978" spans="1:104">
      <c r="A978" s="177"/>
      <c r="B978" s="180"/>
      <c r="C978" s="326" t="s">
        <v>90</v>
      </c>
      <c r="D978" s="327"/>
      <c r="E978" s="181">
        <v>27.504000000000001</v>
      </c>
      <c r="F978" s="182"/>
      <c r="G978" s="183"/>
      <c r="M978" s="179" t="s">
        <v>90</v>
      </c>
      <c r="O978" s="170"/>
    </row>
    <row r="979" spans="1:104">
      <c r="A979" s="177"/>
      <c r="B979" s="180"/>
      <c r="C979" s="326" t="s">
        <v>205</v>
      </c>
      <c r="D979" s="327"/>
      <c r="E979" s="181">
        <v>0</v>
      </c>
      <c r="F979" s="182"/>
      <c r="G979" s="183"/>
      <c r="M979" s="179" t="s">
        <v>205</v>
      </c>
      <c r="O979" s="170"/>
    </row>
    <row r="980" spans="1:104" ht="22.5">
      <c r="A980" s="177"/>
      <c r="B980" s="180"/>
      <c r="C980" s="326" t="s">
        <v>206</v>
      </c>
      <c r="D980" s="327"/>
      <c r="E980" s="181">
        <v>15.393000000000001</v>
      </c>
      <c r="F980" s="182"/>
      <c r="G980" s="183"/>
      <c r="M980" s="179" t="s">
        <v>206</v>
      </c>
      <c r="O980" s="170"/>
    </row>
    <row r="981" spans="1:104" ht="22.5">
      <c r="A981" s="177"/>
      <c r="B981" s="180"/>
      <c r="C981" s="326" t="s">
        <v>207</v>
      </c>
      <c r="D981" s="327"/>
      <c r="E981" s="181">
        <v>16.683</v>
      </c>
      <c r="F981" s="182"/>
      <c r="G981" s="183"/>
      <c r="M981" s="179" t="s">
        <v>207</v>
      </c>
      <c r="O981" s="170"/>
    </row>
    <row r="982" spans="1:104">
      <c r="A982" s="177"/>
      <c r="B982" s="180"/>
      <c r="C982" s="326" t="s">
        <v>208</v>
      </c>
      <c r="D982" s="327"/>
      <c r="E982" s="181">
        <v>5.157</v>
      </c>
      <c r="F982" s="182"/>
      <c r="G982" s="183"/>
      <c r="M982" s="179" t="s">
        <v>208</v>
      </c>
      <c r="O982" s="170"/>
    </row>
    <row r="983" spans="1:104">
      <c r="A983" s="177"/>
      <c r="B983" s="180"/>
      <c r="C983" s="326" t="s">
        <v>583</v>
      </c>
      <c r="D983" s="327"/>
      <c r="E983" s="181">
        <v>0</v>
      </c>
      <c r="F983" s="182"/>
      <c r="G983" s="183"/>
      <c r="M983" s="179" t="s">
        <v>583</v>
      </c>
      <c r="O983" s="170"/>
    </row>
    <row r="984" spans="1:104">
      <c r="A984" s="177"/>
      <c r="B984" s="180"/>
      <c r="C984" s="328" t="s">
        <v>184</v>
      </c>
      <c r="D984" s="327"/>
      <c r="E984" s="205">
        <v>0</v>
      </c>
      <c r="F984" s="182"/>
      <c r="G984" s="183"/>
      <c r="M984" s="179" t="s">
        <v>184</v>
      </c>
      <c r="O984" s="170"/>
    </row>
    <row r="985" spans="1:104" ht="22.5">
      <c r="A985" s="177"/>
      <c r="B985" s="180"/>
      <c r="C985" s="328" t="s">
        <v>510</v>
      </c>
      <c r="D985" s="327"/>
      <c r="E985" s="205">
        <v>80.05</v>
      </c>
      <c r="F985" s="182"/>
      <c r="G985" s="183"/>
      <c r="M985" s="179" t="s">
        <v>510</v>
      </c>
      <c r="O985" s="170"/>
    </row>
    <row r="986" spans="1:104">
      <c r="A986" s="177"/>
      <c r="B986" s="180"/>
      <c r="C986" s="328" t="s">
        <v>511</v>
      </c>
      <c r="D986" s="327"/>
      <c r="E986" s="205">
        <v>71.84</v>
      </c>
      <c r="F986" s="182"/>
      <c r="G986" s="183"/>
      <c r="M986" s="179" t="s">
        <v>511</v>
      </c>
      <c r="O986" s="170"/>
    </row>
    <row r="987" spans="1:104">
      <c r="A987" s="177"/>
      <c r="B987" s="180"/>
      <c r="C987" s="328" t="s">
        <v>512</v>
      </c>
      <c r="D987" s="327"/>
      <c r="E987" s="205">
        <v>39.299999999999997</v>
      </c>
      <c r="F987" s="182"/>
      <c r="G987" s="183"/>
      <c r="M987" s="179" t="s">
        <v>512</v>
      </c>
      <c r="O987" s="170"/>
    </row>
    <row r="988" spans="1:104">
      <c r="A988" s="177"/>
      <c r="B988" s="180"/>
      <c r="C988" s="328" t="s">
        <v>189</v>
      </c>
      <c r="D988" s="327"/>
      <c r="E988" s="205">
        <v>191.19</v>
      </c>
      <c r="F988" s="182"/>
      <c r="G988" s="183"/>
      <c r="M988" s="179" t="s">
        <v>189</v>
      </c>
      <c r="O988" s="170"/>
    </row>
    <row r="989" spans="1:104">
      <c r="A989" s="177"/>
      <c r="B989" s="180"/>
      <c r="C989" s="326" t="s">
        <v>513</v>
      </c>
      <c r="D989" s="327"/>
      <c r="E989" s="181">
        <v>114.714</v>
      </c>
      <c r="F989" s="182"/>
      <c r="G989" s="183"/>
      <c r="M989" s="179" t="s">
        <v>513</v>
      </c>
      <c r="O989" s="170"/>
    </row>
    <row r="990" spans="1:104">
      <c r="A990" s="171">
        <v>92</v>
      </c>
      <c r="B990" s="172" t="s">
        <v>584</v>
      </c>
      <c r="C990" s="173" t="s">
        <v>585</v>
      </c>
      <c r="D990" s="174" t="s">
        <v>85</v>
      </c>
      <c r="E990" s="175">
        <v>972.70180000000005</v>
      </c>
      <c r="F990" s="175">
        <v>0</v>
      </c>
      <c r="G990" s="176">
        <f>E990*F990</f>
        <v>0</v>
      </c>
      <c r="O990" s="170">
        <v>2</v>
      </c>
      <c r="AA990" s="146">
        <v>1</v>
      </c>
      <c r="AB990" s="146">
        <v>7</v>
      </c>
      <c r="AC990" s="146">
        <v>7</v>
      </c>
      <c r="AZ990" s="146">
        <v>2</v>
      </c>
      <c r="BA990" s="146">
        <f>IF(AZ990=1,G990,0)</f>
        <v>0</v>
      </c>
      <c r="BB990" s="146">
        <f>IF(AZ990=2,G990,0)</f>
        <v>0</v>
      </c>
      <c r="BC990" s="146">
        <f>IF(AZ990=3,G990,0)</f>
        <v>0</v>
      </c>
      <c r="BD990" s="146">
        <f>IF(AZ990=4,G990,0)</f>
        <v>0</v>
      </c>
      <c r="BE990" s="146">
        <f>IF(AZ990=5,G990,0)</f>
        <v>0</v>
      </c>
      <c r="CA990" s="170">
        <v>1</v>
      </c>
      <c r="CB990" s="170">
        <v>7</v>
      </c>
      <c r="CZ990" s="146">
        <v>0</v>
      </c>
    </row>
    <row r="991" spans="1:104">
      <c r="A991" s="177"/>
      <c r="B991" s="180"/>
      <c r="C991" s="326" t="s">
        <v>457</v>
      </c>
      <c r="D991" s="327"/>
      <c r="E991" s="181">
        <v>0</v>
      </c>
      <c r="F991" s="182"/>
      <c r="G991" s="183"/>
      <c r="M991" s="179" t="s">
        <v>457</v>
      </c>
      <c r="O991" s="170"/>
    </row>
    <row r="992" spans="1:104" ht="22.5">
      <c r="A992" s="177"/>
      <c r="B992" s="180"/>
      <c r="C992" s="326" t="s">
        <v>392</v>
      </c>
      <c r="D992" s="327"/>
      <c r="E992" s="181">
        <v>437.05779999999999</v>
      </c>
      <c r="F992" s="182"/>
      <c r="G992" s="183"/>
      <c r="M992" s="179" t="s">
        <v>392</v>
      </c>
      <c r="O992" s="170"/>
    </row>
    <row r="993" spans="1:104">
      <c r="A993" s="177"/>
      <c r="B993" s="180"/>
      <c r="C993" s="326" t="s">
        <v>393</v>
      </c>
      <c r="D993" s="327"/>
      <c r="E993" s="181">
        <v>455.334</v>
      </c>
      <c r="F993" s="182"/>
      <c r="G993" s="183"/>
      <c r="M993" s="179" t="s">
        <v>393</v>
      </c>
      <c r="O993" s="170"/>
    </row>
    <row r="994" spans="1:104">
      <c r="A994" s="177"/>
      <c r="B994" s="180"/>
      <c r="C994" s="326" t="s">
        <v>394</v>
      </c>
      <c r="D994" s="327"/>
      <c r="E994" s="181">
        <v>80.31</v>
      </c>
      <c r="F994" s="182"/>
      <c r="G994" s="183"/>
      <c r="M994" s="179" t="s">
        <v>394</v>
      </c>
      <c r="O994" s="170"/>
    </row>
    <row r="995" spans="1:104">
      <c r="A995" s="171">
        <v>93</v>
      </c>
      <c r="B995" s="172" t="s">
        <v>586</v>
      </c>
      <c r="C995" s="173" t="s">
        <v>587</v>
      </c>
      <c r="D995" s="174" t="s">
        <v>85</v>
      </c>
      <c r="E995" s="175">
        <v>1070.5018</v>
      </c>
      <c r="F995" s="175">
        <v>0</v>
      </c>
      <c r="G995" s="176">
        <f>E995*F995</f>
        <v>0</v>
      </c>
      <c r="O995" s="170">
        <v>2</v>
      </c>
      <c r="AA995" s="146">
        <v>1</v>
      </c>
      <c r="AB995" s="146">
        <v>7</v>
      </c>
      <c r="AC995" s="146">
        <v>7</v>
      </c>
      <c r="AZ995" s="146">
        <v>2</v>
      </c>
      <c r="BA995" s="146">
        <f>IF(AZ995=1,G995,0)</f>
        <v>0</v>
      </c>
      <c r="BB995" s="146">
        <f>IF(AZ995=2,G995,0)</f>
        <v>0</v>
      </c>
      <c r="BC995" s="146">
        <f>IF(AZ995=3,G995,0)</f>
        <v>0</v>
      </c>
      <c r="BD995" s="146">
        <f>IF(AZ995=4,G995,0)</f>
        <v>0</v>
      </c>
      <c r="BE995" s="146">
        <f>IF(AZ995=5,G995,0)</f>
        <v>0</v>
      </c>
      <c r="CA995" s="170">
        <v>1</v>
      </c>
      <c r="CB995" s="170">
        <v>7</v>
      </c>
      <c r="CZ995" s="146">
        <v>3.3E-4</v>
      </c>
    </row>
    <row r="996" spans="1:104">
      <c r="A996" s="177"/>
      <c r="B996" s="180"/>
      <c r="C996" s="326" t="s">
        <v>391</v>
      </c>
      <c r="D996" s="327"/>
      <c r="E996" s="181">
        <v>0</v>
      </c>
      <c r="F996" s="182"/>
      <c r="G996" s="183"/>
      <c r="M996" s="179" t="s">
        <v>391</v>
      </c>
      <c r="O996" s="170"/>
    </row>
    <row r="997" spans="1:104" ht="22.5">
      <c r="A997" s="177"/>
      <c r="B997" s="180"/>
      <c r="C997" s="326" t="s">
        <v>392</v>
      </c>
      <c r="D997" s="327"/>
      <c r="E997" s="181">
        <v>437.05779999999999</v>
      </c>
      <c r="F997" s="182"/>
      <c r="G997" s="183"/>
      <c r="M997" s="179" t="s">
        <v>392</v>
      </c>
      <c r="O997" s="170"/>
    </row>
    <row r="998" spans="1:104">
      <c r="A998" s="177"/>
      <c r="B998" s="180"/>
      <c r="C998" s="326" t="s">
        <v>393</v>
      </c>
      <c r="D998" s="327"/>
      <c r="E998" s="181">
        <v>455.334</v>
      </c>
      <c r="F998" s="182"/>
      <c r="G998" s="183"/>
      <c r="M998" s="179" t="s">
        <v>393</v>
      </c>
      <c r="O998" s="170"/>
    </row>
    <row r="999" spans="1:104">
      <c r="A999" s="177"/>
      <c r="B999" s="180"/>
      <c r="C999" s="326" t="s">
        <v>394</v>
      </c>
      <c r="D999" s="327"/>
      <c r="E999" s="181">
        <v>80.31</v>
      </c>
      <c r="F999" s="182"/>
      <c r="G999" s="183"/>
      <c r="M999" s="179" t="s">
        <v>394</v>
      </c>
      <c r="O999" s="170"/>
    </row>
    <row r="1000" spans="1:104">
      <c r="A1000" s="177"/>
      <c r="B1000" s="180"/>
      <c r="C1000" s="326" t="s">
        <v>588</v>
      </c>
      <c r="D1000" s="327"/>
      <c r="E1000" s="181">
        <v>97.8</v>
      </c>
      <c r="F1000" s="182"/>
      <c r="G1000" s="183"/>
      <c r="M1000" s="179" t="s">
        <v>588</v>
      </c>
      <c r="O1000" s="170"/>
    </row>
    <row r="1001" spans="1:104">
      <c r="A1001" s="171">
        <v>94</v>
      </c>
      <c r="B1001" s="172" t="s">
        <v>589</v>
      </c>
      <c r="C1001" s="173" t="s">
        <v>590</v>
      </c>
      <c r="D1001" s="174" t="s">
        <v>85</v>
      </c>
      <c r="E1001" s="175">
        <v>1038.0447999999999</v>
      </c>
      <c r="F1001" s="175">
        <v>0</v>
      </c>
      <c r="G1001" s="176">
        <f>E1001*F1001</f>
        <v>0</v>
      </c>
      <c r="O1001" s="170">
        <v>2</v>
      </c>
      <c r="AA1001" s="146">
        <v>1</v>
      </c>
      <c r="AB1001" s="146">
        <v>0</v>
      </c>
      <c r="AC1001" s="146">
        <v>0</v>
      </c>
      <c r="AZ1001" s="146">
        <v>2</v>
      </c>
      <c r="BA1001" s="146">
        <f>IF(AZ1001=1,G1001,0)</f>
        <v>0</v>
      </c>
      <c r="BB1001" s="146">
        <f>IF(AZ1001=2,G1001,0)</f>
        <v>0</v>
      </c>
      <c r="BC1001" s="146">
        <f>IF(AZ1001=3,G1001,0)</f>
        <v>0</v>
      </c>
      <c r="BD1001" s="146">
        <f>IF(AZ1001=4,G1001,0)</f>
        <v>0</v>
      </c>
      <c r="BE1001" s="146">
        <f>IF(AZ1001=5,G1001,0)</f>
        <v>0</v>
      </c>
      <c r="CA1001" s="170">
        <v>1</v>
      </c>
      <c r="CB1001" s="170">
        <v>0</v>
      </c>
      <c r="CZ1001" s="146">
        <v>1.6000000000000001E-4</v>
      </c>
    </row>
    <row r="1002" spans="1:104">
      <c r="A1002" s="177"/>
      <c r="B1002" s="180"/>
      <c r="C1002" s="326" t="s">
        <v>566</v>
      </c>
      <c r="D1002" s="327"/>
      <c r="E1002" s="181">
        <v>65.343000000000004</v>
      </c>
      <c r="F1002" s="182"/>
      <c r="G1002" s="183"/>
      <c r="M1002" s="179" t="s">
        <v>566</v>
      </c>
      <c r="O1002" s="170"/>
    </row>
    <row r="1003" spans="1:104">
      <c r="A1003" s="177"/>
      <c r="B1003" s="180"/>
      <c r="C1003" s="326" t="s">
        <v>391</v>
      </c>
      <c r="D1003" s="327"/>
      <c r="E1003" s="181">
        <v>0</v>
      </c>
      <c r="F1003" s="182"/>
      <c r="G1003" s="183"/>
      <c r="M1003" s="179" t="s">
        <v>391</v>
      </c>
      <c r="O1003" s="170"/>
    </row>
    <row r="1004" spans="1:104" ht="22.5">
      <c r="A1004" s="177"/>
      <c r="B1004" s="180"/>
      <c r="C1004" s="326" t="s">
        <v>392</v>
      </c>
      <c r="D1004" s="327"/>
      <c r="E1004" s="181">
        <v>437.05779999999999</v>
      </c>
      <c r="F1004" s="182"/>
      <c r="G1004" s="183"/>
      <c r="M1004" s="179" t="s">
        <v>392</v>
      </c>
      <c r="O1004" s="170"/>
    </row>
    <row r="1005" spans="1:104">
      <c r="A1005" s="177"/>
      <c r="B1005" s="180"/>
      <c r="C1005" s="326" t="s">
        <v>393</v>
      </c>
      <c r="D1005" s="327"/>
      <c r="E1005" s="181">
        <v>455.334</v>
      </c>
      <c r="F1005" s="182"/>
      <c r="G1005" s="183"/>
      <c r="M1005" s="179" t="s">
        <v>393</v>
      </c>
      <c r="O1005" s="170"/>
    </row>
    <row r="1006" spans="1:104">
      <c r="A1006" s="177"/>
      <c r="B1006" s="180"/>
      <c r="C1006" s="326" t="s">
        <v>394</v>
      </c>
      <c r="D1006" s="327"/>
      <c r="E1006" s="181">
        <v>80.31</v>
      </c>
      <c r="F1006" s="182"/>
      <c r="G1006" s="183"/>
      <c r="M1006" s="179" t="s">
        <v>394</v>
      </c>
      <c r="O1006" s="170"/>
    </row>
    <row r="1007" spans="1:104">
      <c r="A1007" s="171">
        <v>95</v>
      </c>
      <c r="B1007" s="172" t="s">
        <v>591</v>
      </c>
      <c r="C1007" s="173" t="s">
        <v>592</v>
      </c>
      <c r="D1007" s="174" t="s">
        <v>85</v>
      </c>
      <c r="E1007" s="175">
        <v>972.70180000000005</v>
      </c>
      <c r="F1007" s="175">
        <v>0</v>
      </c>
      <c r="G1007" s="176">
        <f>E1007*F1007</f>
        <v>0</v>
      </c>
      <c r="O1007" s="170">
        <v>2</v>
      </c>
      <c r="AA1007" s="146">
        <v>1</v>
      </c>
      <c r="AB1007" s="146">
        <v>7</v>
      </c>
      <c r="AC1007" s="146">
        <v>7</v>
      </c>
      <c r="AZ1007" s="146">
        <v>2</v>
      </c>
      <c r="BA1007" s="146">
        <f>IF(AZ1007=1,G1007,0)</f>
        <v>0</v>
      </c>
      <c r="BB1007" s="146">
        <f>IF(AZ1007=2,G1007,0)</f>
        <v>0</v>
      </c>
      <c r="BC1007" s="146">
        <f>IF(AZ1007=3,G1007,0)</f>
        <v>0</v>
      </c>
      <c r="BD1007" s="146">
        <f>IF(AZ1007=4,G1007,0)</f>
        <v>0</v>
      </c>
      <c r="BE1007" s="146">
        <f>IF(AZ1007=5,G1007,0)</f>
        <v>0</v>
      </c>
      <c r="CA1007" s="170">
        <v>1</v>
      </c>
      <c r="CB1007" s="170">
        <v>7</v>
      </c>
      <c r="CZ1007" s="146">
        <v>0</v>
      </c>
    </row>
    <row r="1008" spans="1:104">
      <c r="A1008" s="177"/>
      <c r="B1008" s="180"/>
      <c r="C1008" s="326" t="s">
        <v>457</v>
      </c>
      <c r="D1008" s="327"/>
      <c r="E1008" s="181">
        <v>0</v>
      </c>
      <c r="F1008" s="182"/>
      <c r="G1008" s="183"/>
      <c r="M1008" s="179" t="s">
        <v>457</v>
      </c>
      <c r="O1008" s="170"/>
    </row>
    <row r="1009" spans="1:104" ht="22.5">
      <c r="A1009" s="177"/>
      <c r="B1009" s="180"/>
      <c r="C1009" s="326" t="s">
        <v>392</v>
      </c>
      <c r="D1009" s="327"/>
      <c r="E1009" s="181">
        <v>437.05779999999999</v>
      </c>
      <c r="F1009" s="182"/>
      <c r="G1009" s="183"/>
      <c r="M1009" s="179" t="s">
        <v>392</v>
      </c>
      <c r="O1009" s="170"/>
    </row>
    <row r="1010" spans="1:104">
      <c r="A1010" s="177"/>
      <c r="B1010" s="180"/>
      <c r="C1010" s="326" t="s">
        <v>393</v>
      </c>
      <c r="D1010" s="327"/>
      <c r="E1010" s="181">
        <v>455.334</v>
      </c>
      <c r="F1010" s="182"/>
      <c r="G1010" s="183"/>
      <c r="M1010" s="179" t="s">
        <v>393</v>
      </c>
      <c r="O1010" s="170"/>
    </row>
    <row r="1011" spans="1:104">
      <c r="A1011" s="177"/>
      <c r="B1011" s="180"/>
      <c r="C1011" s="326" t="s">
        <v>394</v>
      </c>
      <c r="D1011" s="327"/>
      <c r="E1011" s="181">
        <v>80.31</v>
      </c>
      <c r="F1011" s="182"/>
      <c r="G1011" s="183"/>
      <c r="M1011" s="179" t="s">
        <v>394</v>
      </c>
      <c r="O1011" s="170"/>
    </row>
    <row r="1012" spans="1:104">
      <c r="A1012" s="171">
        <v>96</v>
      </c>
      <c r="B1012" s="172" t="s">
        <v>593</v>
      </c>
      <c r="C1012" s="173" t="s">
        <v>594</v>
      </c>
      <c r="D1012" s="174" t="s">
        <v>85</v>
      </c>
      <c r="E1012" s="175">
        <v>65.343000000000004</v>
      </c>
      <c r="F1012" s="175">
        <v>0</v>
      </c>
      <c r="G1012" s="176">
        <f>E1012*F1012</f>
        <v>0</v>
      </c>
      <c r="O1012" s="170">
        <v>2</v>
      </c>
      <c r="AA1012" s="146">
        <v>1</v>
      </c>
      <c r="AB1012" s="146">
        <v>7</v>
      </c>
      <c r="AC1012" s="146">
        <v>7</v>
      </c>
      <c r="AZ1012" s="146">
        <v>2</v>
      </c>
      <c r="BA1012" s="146">
        <f>IF(AZ1012=1,G1012,0)</f>
        <v>0</v>
      </c>
      <c r="BB1012" s="146">
        <f>IF(AZ1012=2,G1012,0)</f>
        <v>0</v>
      </c>
      <c r="BC1012" s="146">
        <f>IF(AZ1012=3,G1012,0)</f>
        <v>0</v>
      </c>
      <c r="BD1012" s="146">
        <f>IF(AZ1012=4,G1012,0)</f>
        <v>0</v>
      </c>
      <c r="BE1012" s="146">
        <f>IF(AZ1012=5,G1012,0)</f>
        <v>0</v>
      </c>
      <c r="CA1012" s="170">
        <v>1</v>
      </c>
      <c r="CB1012" s="170">
        <v>7</v>
      </c>
      <c r="CZ1012" s="146">
        <v>2.7999999999999998E-4</v>
      </c>
    </row>
    <row r="1013" spans="1:104">
      <c r="A1013" s="177"/>
      <c r="B1013" s="180"/>
      <c r="C1013" s="326" t="s">
        <v>566</v>
      </c>
      <c r="D1013" s="327"/>
      <c r="E1013" s="181">
        <v>65.343000000000004</v>
      </c>
      <c r="F1013" s="182"/>
      <c r="G1013" s="183"/>
      <c r="M1013" s="179" t="s">
        <v>566</v>
      </c>
      <c r="O1013" s="170"/>
    </row>
    <row r="1014" spans="1:104">
      <c r="A1014" s="171">
        <v>97</v>
      </c>
      <c r="B1014" s="172" t="s">
        <v>595</v>
      </c>
      <c r="C1014" s="173" t="s">
        <v>596</v>
      </c>
      <c r="D1014" s="174" t="s">
        <v>85</v>
      </c>
      <c r="E1014" s="175">
        <v>71.877300000000005</v>
      </c>
      <c r="F1014" s="175">
        <v>0</v>
      </c>
      <c r="G1014" s="176">
        <f>E1014*F1014</f>
        <v>0</v>
      </c>
      <c r="O1014" s="170">
        <v>2</v>
      </c>
      <c r="AA1014" s="146">
        <v>3</v>
      </c>
      <c r="AB1014" s="146">
        <v>7</v>
      </c>
      <c r="AC1014" s="146">
        <v>283754621</v>
      </c>
      <c r="AZ1014" s="146">
        <v>2</v>
      </c>
      <c r="BA1014" s="146">
        <f>IF(AZ1014=1,G1014,0)</f>
        <v>0</v>
      </c>
      <c r="BB1014" s="146">
        <f>IF(AZ1014=2,G1014,0)</f>
        <v>0</v>
      </c>
      <c r="BC1014" s="146">
        <f>IF(AZ1014=3,G1014,0)</f>
        <v>0</v>
      </c>
      <c r="BD1014" s="146">
        <f>IF(AZ1014=4,G1014,0)</f>
        <v>0</v>
      </c>
      <c r="BE1014" s="146">
        <f>IF(AZ1014=5,G1014,0)</f>
        <v>0</v>
      </c>
      <c r="CA1014" s="170">
        <v>3</v>
      </c>
      <c r="CB1014" s="170">
        <v>7</v>
      </c>
      <c r="CZ1014" s="146">
        <v>1.75E-3</v>
      </c>
    </row>
    <row r="1015" spans="1:104">
      <c r="A1015" s="177"/>
      <c r="B1015" s="180"/>
      <c r="C1015" s="326" t="s">
        <v>597</v>
      </c>
      <c r="D1015" s="327"/>
      <c r="E1015" s="181">
        <v>71.877300000000005</v>
      </c>
      <c r="F1015" s="182"/>
      <c r="G1015" s="183"/>
      <c r="M1015" s="179" t="s">
        <v>597</v>
      </c>
      <c r="O1015" s="170"/>
    </row>
    <row r="1016" spans="1:104">
      <c r="A1016" s="171">
        <v>98</v>
      </c>
      <c r="B1016" s="172" t="s">
        <v>598</v>
      </c>
      <c r="C1016" s="173" t="s">
        <v>599</v>
      </c>
      <c r="D1016" s="174" t="s">
        <v>85</v>
      </c>
      <c r="E1016" s="175">
        <v>247.59950000000001</v>
      </c>
      <c r="F1016" s="175">
        <v>0</v>
      </c>
      <c r="G1016" s="176">
        <f>E1016*F1016</f>
        <v>0</v>
      </c>
      <c r="O1016" s="170">
        <v>2</v>
      </c>
      <c r="AA1016" s="146">
        <v>3</v>
      </c>
      <c r="AB1016" s="146">
        <v>7</v>
      </c>
      <c r="AC1016" s="146">
        <v>28375464</v>
      </c>
      <c r="AZ1016" s="146">
        <v>2</v>
      </c>
      <c r="BA1016" s="146">
        <f>IF(AZ1016=1,G1016,0)</f>
        <v>0</v>
      </c>
      <c r="BB1016" s="146">
        <f>IF(AZ1016=2,G1016,0)</f>
        <v>0</v>
      </c>
      <c r="BC1016" s="146">
        <f>IF(AZ1016=3,G1016,0)</f>
        <v>0</v>
      </c>
      <c r="BD1016" s="146">
        <f>IF(AZ1016=4,G1016,0)</f>
        <v>0</v>
      </c>
      <c r="BE1016" s="146">
        <f>IF(AZ1016=5,G1016,0)</f>
        <v>0</v>
      </c>
      <c r="CA1016" s="170">
        <v>3</v>
      </c>
      <c r="CB1016" s="170">
        <v>7</v>
      </c>
      <c r="CZ1016" s="146">
        <v>3.5000000000000001E-3</v>
      </c>
    </row>
    <row r="1017" spans="1:104">
      <c r="A1017" s="177"/>
      <c r="B1017" s="180"/>
      <c r="C1017" s="326" t="s">
        <v>600</v>
      </c>
      <c r="D1017" s="327"/>
      <c r="E1017" s="181">
        <v>0</v>
      </c>
      <c r="F1017" s="182"/>
      <c r="G1017" s="183"/>
      <c r="M1017" s="179" t="s">
        <v>600</v>
      </c>
      <c r="O1017" s="170"/>
    </row>
    <row r="1018" spans="1:104">
      <c r="A1018" s="177"/>
      <c r="B1018" s="180"/>
      <c r="C1018" s="328" t="s">
        <v>184</v>
      </c>
      <c r="D1018" s="327"/>
      <c r="E1018" s="205">
        <v>0</v>
      </c>
      <c r="F1018" s="182"/>
      <c r="G1018" s="183"/>
      <c r="M1018" s="179" t="s">
        <v>184</v>
      </c>
      <c r="O1018" s="170"/>
    </row>
    <row r="1019" spans="1:104" ht="22.5">
      <c r="A1019" s="177"/>
      <c r="B1019" s="180"/>
      <c r="C1019" s="328" t="s">
        <v>538</v>
      </c>
      <c r="D1019" s="327"/>
      <c r="E1019" s="205">
        <v>97.489000000000004</v>
      </c>
      <c r="F1019" s="182"/>
      <c r="G1019" s="183"/>
      <c r="M1019" s="179" t="s">
        <v>538</v>
      </c>
      <c r="O1019" s="170"/>
    </row>
    <row r="1020" spans="1:104" ht="22.5">
      <c r="A1020" s="177"/>
      <c r="B1020" s="180"/>
      <c r="C1020" s="328" t="s">
        <v>539</v>
      </c>
      <c r="D1020" s="327"/>
      <c r="E1020" s="205">
        <v>105.65900000000001</v>
      </c>
      <c r="F1020" s="182"/>
      <c r="G1020" s="183"/>
      <c r="M1020" s="179" t="s">
        <v>539</v>
      </c>
      <c r="O1020" s="170"/>
    </row>
    <row r="1021" spans="1:104">
      <c r="A1021" s="177"/>
      <c r="B1021" s="180"/>
      <c r="C1021" s="328" t="s">
        <v>540</v>
      </c>
      <c r="D1021" s="327"/>
      <c r="E1021" s="205">
        <v>32.661000000000001</v>
      </c>
      <c r="F1021" s="182"/>
      <c r="G1021" s="183"/>
      <c r="M1021" s="179" t="s">
        <v>540</v>
      </c>
      <c r="O1021" s="170"/>
    </row>
    <row r="1022" spans="1:104">
      <c r="A1022" s="177"/>
      <c r="B1022" s="180"/>
      <c r="C1022" s="328" t="s">
        <v>189</v>
      </c>
      <c r="D1022" s="327"/>
      <c r="E1022" s="205">
        <v>235.80900000000003</v>
      </c>
      <c r="F1022" s="182"/>
      <c r="G1022" s="183"/>
      <c r="M1022" s="179" t="s">
        <v>189</v>
      </c>
      <c r="O1022" s="170"/>
    </row>
    <row r="1023" spans="1:104">
      <c r="A1023" s="177"/>
      <c r="B1023" s="180"/>
      <c r="C1023" s="326" t="s">
        <v>601</v>
      </c>
      <c r="D1023" s="327"/>
      <c r="E1023" s="181">
        <v>247.59950000000001</v>
      </c>
      <c r="F1023" s="182"/>
      <c r="G1023" s="183"/>
      <c r="M1023" s="179" t="s">
        <v>601</v>
      </c>
      <c r="O1023" s="170"/>
    </row>
    <row r="1024" spans="1:104">
      <c r="A1024" s="171">
        <v>99</v>
      </c>
      <c r="B1024" s="172" t="s">
        <v>602</v>
      </c>
      <c r="C1024" s="173" t="s">
        <v>603</v>
      </c>
      <c r="D1024" s="174" t="s">
        <v>100</v>
      </c>
      <c r="E1024" s="175">
        <v>246.09360000000001</v>
      </c>
      <c r="F1024" s="175">
        <v>0</v>
      </c>
      <c r="G1024" s="176">
        <f>E1024*F1024</f>
        <v>0</v>
      </c>
      <c r="O1024" s="170">
        <v>2</v>
      </c>
      <c r="AA1024" s="146">
        <v>3</v>
      </c>
      <c r="AB1024" s="146">
        <v>7</v>
      </c>
      <c r="AC1024" s="146">
        <v>28375971</v>
      </c>
      <c r="AZ1024" s="146">
        <v>2</v>
      </c>
      <c r="BA1024" s="146">
        <f>IF(AZ1024=1,G1024,0)</f>
        <v>0</v>
      </c>
      <c r="BB1024" s="146">
        <f>IF(AZ1024=2,G1024,0)</f>
        <v>0</v>
      </c>
      <c r="BC1024" s="146">
        <f>IF(AZ1024=3,G1024,0)</f>
        <v>0</v>
      </c>
      <c r="BD1024" s="146">
        <f>IF(AZ1024=4,G1024,0)</f>
        <v>0</v>
      </c>
      <c r="BE1024" s="146">
        <f>IF(AZ1024=5,G1024,0)</f>
        <v>0</v>
      </c>
      <c r="CA1024" s="170">
        <v>3</v>
      </c>
      <c r="CB1024" s="170">
        <v>7</v>
      </c>
      <c r="CZ1024" s="146">
        <v>0.02</v>
      </c>
    </row>
    <row r="1025" spans="1:104">
      <c r="A1025" s="177"/>
      <c r="B1025" s="180"/>
      <c r="C1025" s="326" t="s">
        <v>391</v>
      </c>
      <c r="D1025" s="327"/>
      <c r="E1025" s="181">
        <v>0</v>
      </c>
      <c r="F1025" s="182"/>
      <c r="G1025" s="183"/>
      <c r="M1025" s="179" t="s">
        <v>391</v>
      </c>
      <c r="O1025" s="170"/>
    </row>
    <row r="1026" spans="1:104">
      <c r="A1026" s="177"/>
      <c r="B1026" s="180"/>
      <c r="C1026" s="328" t="s">
        <v>184</v>
      </c>
      <c r="D1026" s="327"/>
      <c r="E1026" s="205">
        <v>0</v>
      </c>
      <c r="F1026" s="182"/>
      <c r="G1026" s="183"/>
      <c r="M1026" s="179" t="s">
        <v>184</v>
      </c>
      <c r="O1026" s="170"/>
    </row>
    <row r="1027" spans="1:104" ht="22.5">
      <c r="A1027" s="177"/>
      <c r="B1027" s="180"/>
      <c r="C1027" s="328" t="s">
        <v>392</v>
      </c>
      <c r="D1027" s="327"/>
      <c r="E1027" s="205">
        <v>437.05779999999999</v>
      </c>
      <c r="F1027" s="182"/>
      <c r="G1027" s="183"/>
      <c r="M1027" s="179" t="s">
        <v>392</v>
      </c>
      <c r="O1027" s="170"/>
    </row>
    <row r="1028" spans="1:104">
      <c r="A1028" s="177"/>
      <c r="B1028" s="180"/>
      <c r="C1028" s="328" t="s">
        <v>393</v>
      </c>
      <c r="D1028" s="327"/>
      <c r="E1028" s="205">
        <v>455.334</v>
      </c>
      <c r="F1028" s="182"/>
      <c r="G1028" s="183"/>
      <c r="M1028" s="179" t="s">
        <v>393</v>
      </c>
      <c r="O1028" s="170"/>
    </row>
    <row r="1029" spans="1:104">
      <c r="A1029" s="177"/>
      <c r="B1029" s="180"/>
      <c r="C1029" s="328" t="s">
        <v>394</v>
      </c>
      <c r="D1029" s="327"/>
      <c r="E1029" s="205">
        <v>80.31</v>
      </c>
      <c r="F1029" s="182"/>
      <c r="G1029" s="183"/>
      <c r="M1029" s="179" t="s">
        <v>394</v>
      </c>
      <c r="O1029" s="170"/>
    </row>
    <row r="1030" spans="1:104">
      <c r="A1030" s="177"/>
      <c r="B1030" s="180"/>
      <c r="C1030" s="328" t="s">
        <v>189</v>
      </c>
      <c r="D1030" s="327"/>
      <c r="E1030" s="205">
        <v>972.70180000000005</v>
      </c>
      <c r="F1030" s="182"/>
      <c r="G1030" s="183"/>
      <c r="M1030" s="179" t="s">
        <v>189</v>
      </c>
      <c r="O1030" s="170"/>
    </row>
    <row r="1031" spans="1:104">
      <c r="A1031" s="177"/>
      <c r="B1031" s="180"/>
      <c r="C1031" s="326" t="s">
        <v>604</v>
      </c>
      <c r="D1031" s="327"/>
      <c r="E1031" s="181">
        <v>246.09360000000001</v>
      </c>
      <c r="F1031" s="182"/>
      <c r="G1031" s="183"/>
      <c r="M1031" s="179" t="s">
        <v>604</v>
      </c>
      <c r="O1031" s="170"/>
    </row>
    <row r="1032" spans="1:104">
      <c r="A1032" s="171">
        <v>100</v>
      </c>
      <c r="B1032" s="172" t="s">
        <v>605</v>
      </c>
      <c r="C1032" s="173" t="s">
        <v>606</v>
      </c>
      <c r="D1032" s="174" t="s">
        <v>85</v>
      </c>
      <c r="E1032" s="175">
        <v>1069.972</v>
      </c>
      <c r="F1032" s="175">
        <v>0</v>
      </c>
      <c r="G1032" s="176">
        <f>E1032*F1032</f>
        <v>0</v>
      </c>
      <c r="O1032" s="170">
        <v>2</v>
      </c>
      <c r="AA1032" s="146">
        <v>3</v>
      </c>
      <c r="AB1032" s="146">
        <v>7</v>
      </c>
      <c r="AC1032" s="146">
        <v>283766425</v>
      </c>
      <c r="AZ1032" s="146">
        <v>2</v>
      </c>
      <c r="BA1032" s="146">
        <f>IF(AZ1032=1,G1032,0)</f>
        <v>0</v>
      </c>
      <c r="BB1032" s="146">
        <f>IF(AZ1032=2,G1032,0)</f>
        <v>0</v>
      </c>
      <c r="BC1032" s="146">
        <f>IF(AZ1032=3,G1032,0)</f>
        <v>0</v>
      </c>
      <c r="BD1032" s="146">
        <f>IF(AZ1032=4,G1032,0)</f>
        <v>0</v>
      </c>
      <c r="BE1032" s="146">
        <f>IF(AZ1032=5,G1032,0)</f>
        <v>0</v>
      </c>
      <c r="CA1032" s="170">
        <v>3</v>
      </c>
      <c r="CB1032" s="170">
        <v>7</v>
      </c>
      <c r="CZ1032" s="146">
        <v>2E-3</v>
      </c>
    </row>
    <row r="1033" spans="1:104">
      <c r="A1033" s="177"/>
      <c r="B1033" s="180"/>
      <c r="C1033" s="326" t="s">
        <v>391</v>
      </c>
      <c r="D1033" s="327"/>
      <c r="E1033" s="181">
        <v>0</v>
      </c>
      <c r="F1033" s="182"/>
      <c r="G1033" s="183"/>
      <c r="M1033" s="179" t="s">
        <v>391</v>
      </c>
      <c r="O1033" s="170"/>
    </row>
    <row r="1034" spans="1:104">
      <c r="A1034" s="177"/>
      <c r="B1034" s="180"/>
      <c r="C1034" s="328" t="s">
        <v>184</v>
      </c>
      <c r="D1034" s="327"/>
      <c r="E1034" s="205">
        <v>0</v>
      </c>
      <c r="F1034" s="182"/>
      <c r="G1034" s="183"/>
      <c r="M1034" s="179" t="s">
        <v>184</v>
      </c>
      <c r="O1034" s="170"/>
    </row>
    <row r="1035" spans="1:104" ht="22.5">
      <c r="A1035" s="177"/>
      <c r="B1035" s="180"/>
      <c r="C1035" s="328" t="s">
        <v>392</v>
      </c>
      <c r="D1035" s="327"/>
      <c r="E1035" s="205">
        <v>437.05779999999999</v>
      </c>
      <c r="F1035" s="182"/>
      <c r="G1035" s="183"/>
      <c r="M1035" s="179" t="s">
        <v>392</v>
      </c>
      <c r="O1035" s="170"/>
    </row>
    <row r="1036" spans="1:104">
      <c r="A1036" s="177"/>
      <c r="B1036" s="180"/>
      <c r="C1036" s="328" t="s">
        <v>393</v>
      </c>
      <c r="D1036" s="327"/>
      <c r="E1036" s="205">
        <v>455.334</v>
      </c>
      <c r="F1036" s="182"/>
      <c r="G1036" s="183"/>
      <c r="M1036" s="179" t="s">
        <v>393</v>
      </c>
      <c r="O1036" s="170"/>
    </row>
    <row r="1037" spans="1:104">
      <c r="A1037" s="177"/>
      <c r="B1037" s="180"/>
      <c r="C1037" s="328" t="s">
        <v>394</v>
      </c>
      <c r="D1037" s="327"/>
      <c r="E1037" s="205">
        <v>80.31</v>
      </c>
      <c r="F1037" s="182"/>
      <c r="G1037" s="183"/>
      <c r="M1037" s="179" t="s">
        <v>394</v>
      </c>
      <c r="O1037" s="170"/>
    </row>
    <row r="1038" spans="1:104">
      <c r="A1038" s="177"/>
      <c r="B1038" s="180"/>
      <c r="C1038" s="328" t="s">
        <v>189</v>
      </c>
      <c r="D1038" s="327"/>
      <c r="E1038" s="205">
        <v>972.70180000000005</v>
      </c>
      <c r="F1038" s="182"/>
      <c r="G1038" s="183"/>
      <c r="M1038" s="179" t="s">
        <v>189</v>
      </c>
      <c r="O1038" s="170"/>
    </row>
    <row r="1039" spans="1:104">
      <c r="A1039" s="177"/>
      <c r="B1039" s="180"/>
      <c r="C1039" s="326" t="s">
        <v>607</v>
      </c>
      <c r="D1039" s="327"/>
      <c r="E1039" s="181">
        <v>1069.972</v>
      </c>
      <c r="F1039" s="182"/>
      <c r="G1039" s="183"/>
      <c r="M1039" s="179" t="s">
        <v>607</v>
      </c>
      <c r="O1039" s="170"/>
    </row>
    <row r="1040" spans="1:104">
      <c r="A1040" s="171">
        <v>101</v>
      </c>
      <c r="B1040" s="172" t="s">
        <v>608</v>
      </c>
      <c r="C1040" s="173" t="s">
        <v>609</v>
      </c>
      <c r="D1040" s="174" t="s">
        <v>85</v>
      </c>
      <c r="E1040" s="175">
        <v>233.7654</v>
      </c>
      <c r="F1040" s="175">
        <v>0</v>
      </c>
      <c r="G1040" s="176">
        <f>E1040*F1040</f>
        <v>0</v>
      </c>
      <c r="O1040" s="170">
        <v>2</v>
      </c>
      <c r="AA1040" s="146">
        <v>3</v>
      </c>
      <c r="AB1040" s="146">
        <v>7</v>
      </c>
      <c r="AC1040" s="146">
        <v>63140571</v>
      </c>
      <c r="AZ1040" s="146">
        <v>2</v>
      </c>
      <c r="BA1040" s="146">
        <f>IF(AZ1040=1,G1040,0)</f>
        <v>0</v>
      </c>
      <c r="BB1040" s="146">
        <f>IF(AZ1040=2,G1040,0)</f>
        <v>0</v>
      </c>
      <c r="BC1040" s="146">
        <f>IF(AZ1040=3,G1040,0)</f>
        <v>0</v>
      </c>
      <c r="BD1040" s="146">
        <f>IF(AZ1040=4,G1040,0)</f>
        <v>0</v>
      </c>
      <c r="BE1040" s="146">
        <f>IF(AZ1040=5,G1040,0)</f>
        <v>0</v>
      </c>
      <c r="CA1040" s="170">
        <v>3</v>
      </c>
      <c r="CB1040" s="170">
        <v>7</v>
      </c>
      <c r="CZ1040" s="146">
        <v>1.9E-3</v>
      </c>
    </row>
    <row r="1041" spans="1:104">
      <c r="A1041" s="177"/>
      <c r="B1041" s="180"/>
      <c r="C1041" s="326" t="s">
        <v>583</v>
      </c>
      <c r="D1041" s="327"/>
      <c r="E1041" s="181">
        <v>0</v>
      </c>
      <c r="F1041" s="182"/>
      <c r="G1041" s="183"/>
      <c r="M1041" s="179" t="s">
        <v>583</v>
      </c>
      <c r="O1041" s="170"/>
    </row>
    <row r="1042" spans="1:104">
      <c r="A1042" s="177"/>
      <c r="B1042" s="180"/>
      <c r="C1042" s="328" t="s">
        <v>184</v>
      </c>
      <c r="D1042" s="327"/>
      <c r="E1042" s="205">
        <v>0</v>
      </c>
      <c r="F1042" s="182"/>
      <c r="G1042" s="183"/>
      <c r="M1042" s="179" t="s">
        <v>184</v>
      </c>
      <c r="O1042" s="170"/>
    </row>
    <row r="1043" spans="1:104" ht="22.5">
      <c r="A1043" s="177"/>
      <c r="B1043" s="180"/>
      <c r="C1043" s="328" t="s">
        <v>510</v>
      </c>
      <c r="D1043" s="327"/>
      <c r="E1043" s="205">
        <v>80.05</v>
      </c>
      <c r="F1043" s="182"/>
      <c r="G1043" s="183"/>
      <c r="M1043" s="179" t="s">
        <v>510</v>
      </c>
      <c r="O1043" s="170"/>
    </row>
    <row r="1044" spans="1:104">
      <c r="A1044" s="177"/>
      <c r="B1044" s="180"/>
      <c r="C1044" s="328" t="s">
        <v>511</v>
      </c>
      <c r="D1044" s="327"/>
      <c r="E1044" s="205">
        <v>71.84</v>
      </c>
      <c r="F1044" s="182"/>
      <c r="G1044" s="183"/>
      <c r="M1044" s="179" t="s">
        <v>511</v>
      </c>
      <c r="O1044" s="170"/>
    </row>
    <row r="1045" spans="1:104">
      <c r="A1045" s="177"/>
      <c r="B1045" s="180"/>
      <c r="C1045" s="328" t="s">
        <v>512</v>
      </c>
      <c r="D1045" s="327"/>
      <c r="E1045" s="205">
        <v>39.299999999999997</v>
      </c>
      <c r="F1045" s="182"/>
      <c r="G1045" s="183"/>
      <c r="M1045" s="179" t="s">
        <v>512</v>
      </c>
      <c r="O1045" s="170"/>
    </row>
    <row r="1046" spans="1:104">
      <c r="A1046" s="177"/>
      <c r="B1046" s="180"/>
      <c r="C1046" s="328" t="s">
        <v>189</v>
      </c>
      <c r="D1046" s="327"/>
      <c r="E1046" s="205">
        <v>191.19</v>
      </c>
      <c r="F1046" s="182"/>
      <c r="G1046" s="183"/>
      <c r="M1046" s="179" t="s">
        <v>189</v>
      </c>
      <c r="O1046" s="170"/>
    </row>
    <row r="1047" spans="1:104">
      <c r="A1047" s="177"/>
      <c r="B1047" s="180"/>
      <c r="C1047" s="326" t="s">
        <v>610</v>
      </c>
      <c r="D1047" s="327"/>
      <c r="E1047" s="181">
        <v>126.1854</v>
      </c>
      <c r="F1047" s="182"/>
      <c r="G1047" s="183"/>
      <c r="M1047" s="179" t="s">
        <v>610</v>
      </c>
      <c r="O1047" s="170"/>
    </row>
    <row r="1048" spans="1:104">
      <c r="A1048" s="177"/>
      <c r="B1048" s="180"/>
      <c r="C1048" s="326" t="s">
        <v>611</v>
      </c>
      <c r="D1048" s="327"/>
      <c r="E1048" s="181">
        <v>107.58</v>
      </c>
      <c r="F1048" s="182"/>
      <c r="G1048" s="183"/>
      <c r="M1048" s="179" t="s">
        <v>611</v>
      </c>
      <c r="O1048" s="170"/>
    </row>
    <row r="1049" spans="1:104">
      <c r="A1049" s="171">
        <v>102</v>
      </c>
      <c r="B1049" s="172" t="s">
        <v>612</v>
      </c>
      <c r="C1049" s="173" t="s">
        <v>613</v>
      </c>
      <c r="D1049" s="174" t="s">
        <v>62</v>
      </c>
      <c r="E1049" s="175">
        <v>0</v>
      </c>
      <c r="F1049" s="175">
        <v>0</v>
      </c>
      <c r="G1049" s="176">
        <f>E1049*F1049</f>
        <v>0</v>
      </c>
      <c r="O1049" s="170">
        <v>2</v>
      </c>
      <c r="AA1049" s="146">
        <v>7</v>
      </c>
      <c r="AB1049" s="146">
        <v>1002</v>
      </c>
      <c r="AC1049" s="146">
        <v>5</v>
      </c>
      <c r="AZ1049" s="146">
        <v>2</v>
      </c>
      <c r="BA1049" s="146">
        <f>IF(AZ1049=1,G1049,0)</f>
        <v>0</v>
      </c>
      <c r="BB1049" s="146">
        <f>IF(AZ1049=2,G1049,0)</f>
        <v>0</v>
      </c>
      <c r="BC1049" s="146">
        <f>IF(AZ1049=3,G1049,0)</f>
        <v>0</v>
      </c>
      <c r="BD1049" s="146">
        <f>IF(AZ1049=4,G1049,0)</f>
        <v>0</v>
      </c>
      <c r="BE1049" s="146">
        <f>IF(AZ1049=5,G1049,0)</f>
        <v>0</v>
      </c>
      <c r="CA1049" s="170">
        <v>7</v>
      </c>
      <c r="CB1049" s="170">
        <v>1002</v>
      </c>
      <c r="CZ1049" s="146">
        <v>0</v>
      </c>
    </row>
    <row r="1050" spans="1:104">
      <c r="A1050" s="184"/>
      <c r="B1050" s="185" t="s">
        <v>78</v>
      </c>
      <c r="C1050" s="186" t="str">
        <f>CONCATENATE(B973," ",C973)</f>
        <v>713 Izolace tepelné</v>
      </c>
      <c r="D1050" s="187"/>
      <c r="E1050" s="188"/>
      <c r="F1050" s="189"/>
      <c r="G1050" s="190">
        <f>SUM(G973:G1049)</f>
        <v>0</v>
      </c>
      <c r="O1050" s="170">
        <v>4</v>
      </c>
      <c r="BA1050" s="191">
        <f>SUM(BA973:BA1049)</f>
        <v>0</v>
      </c>
      <c r="BB1050" s="191">
        <f>SUM(BB973:BB1049)</f>
        <v>0</v>
      </c>
      <c r="BC1050" s="191">
        <f>SUM(BC973:BC1049)</f>
        <v>0</v>
      </c>
      <c r="BD1050" s="191">
        <f>SUM(BD973:BD1049)</f>
        <v>0</v>
      </c>
      <c r="BE1050" s="191">
        <f>SUM(BE973:BE1049)</f>
        <v>0</v>
      </c>
    </row>
    <row r="1051" spans="1:104">
      <c r="A1051" s="163" t="s">
        <v>74</v>
      </c>
      <c r="B1051" s="164" t="s">
        <v>614</v>
      </c>
      <c r="C1051" s="165" t="s">
        <v>615</v>
      </c>
      <c r="D1051" s="166"/>
      <c r="E1051" s="167"/>
      <c r="F1051" s="167"/>
      <c r="G1051" s="168"/>
      <c r="H1051" s="169"/>
      <c r="I1051" s="169"/>
      <c r="O1051" s="170">
        <v>1</v>
      </c>
    </row>
    <row r="1052" spans="1:104" ht="22.5">
      <c r="A1052" s="171">
        <v>103</v>
      </c>
      <c r="B1052" s="172" t="s">
        <v>616</v>
      </c>
      <c r="C1052" s="173" t="s">
        <v>617</v>
      </c>
      <c r="D1052" s="174" t="s">
        <v>128</v>
      </c>
      <c r="E1052" s="175">
        <v>5</v>
      </c>
      <c r="F1052" s="175">
        <v>0</v>
      </c>
      <c r="G1052" s="176">
        <f>E1052*F1052</f>
        <v>0</v>
      </c>
      <c r="O1052" s="170">
        <v>2</v>
      </c>
      <c r="AA1052" s="146">
        <v>1</v>
      </c>
      <c r="AB1052" s="146">
        <v>7</v>
      </c>
      <c r="AC1052" s="146">
        <v>7</v>
      </c>
      <c r="AZ1052" s="146">
        <v>2</v>
      </c>
      <c r="BA1052" s="146">
        <f>IF(AZ1052=1,G1052,0)</f>
        <v>0</v>
      </c>
      <c r="BB1052" s="146">
        <f>IF(AZ1052=2,G1052,0)</f>
        <v>0</v>
      </c>
      <c r="BC1052" s="146">
        <f>IF(AZ1052=3,G1052,0)</f>
        <v>0</v>
      </c>
      <c r="BD1052" s="146">
        <f>IF(AZ1052=4,G1052,0)</f>
        <v>0</v>
      </c>
      <c r="BE1052" s="146">
        <f>IF(AZ1052=5,G1052,0)</f>
        <v>0</v>
      </c>
      <c r="CA1052" s="170">
        <v>1</v>
      </c>
      <c r="CB1052" s="170">
        <v>7</v>
      </c>
      <c r="CZ1052" s="146">
        <v>0</v>
      </c>
    </row>
    <row r="1053" spans="1:104">
      <c r="A1053" s="177"/>
      <c r="B1053" s="180"/>
      <c r="C1053" s="326" t="s">
        <v>618</v>
      </c>
      <c r="D1053" s="327"/>
      <c r="E1053" s="181">
        <v>5</v>
      </c>
      <c r="F1053" s="182"/>
      <c r="G1053" s="183"/>
      <c r="M1053" s="179" t="s">
        <v>618</v>
      </c>
      <c r="O1053" s="170"/>
    </row>
    <row r="1054" spans="1:104">
      <c r="A1054" s="184"/>
      <c r="B1054" s="185" t="s">
        <v>78</v>
      </c>
      <c r="C1054" s="186" t="str">
        <f>CONCATENATE(B1051," ",C1051)</f>
        <v>720 Zdravotechnická instalace</v>
      </c>
      <c r="D1054" s="187"/>
      <c r="E1054" s="188"/>
      <c r="F1054" s="189"/>
      <c r="G1054" s="190">
        <f>SUM(G1051:G1053)</f>
        <v>0</v>
      </c>
      <c r="O1054" s="170">
        <v>4</v>
      </c>
      <c r="BA1054" s="191">
        <f>SUM(BA1051:BA1053)</f>
        <v>0</v>
      </c>
      <c r="BB1054" s="191">
        <f>SUM(BB1051:BB1053)</f>
        <v>0</v>
      </c>
      <c r="BC1054" s="191">
        <f>SUM(BC1051:BC1053)</f>
        <v>0</v>
      </c>
      <c r="BD1054" s="191">
        <f>SUM(BD1051:BD1053)</f>
        <v>0</v>
      </c>
      <c r="BE1054" s="191">
        <f>SUM(BE1051:BE1053)</f>
        <v>0</v>
      </c>
    </row>
    <row r="1055" spans="1:104">
      <c r="A1055" s="163" t="s">
        <v>74</v>
      </c>
      <c r="B1055" s="164" t="s">
        <v>619</v>
      </c>
      <c r="C1055" s="165" t="s">
        <v>620</v>
      </c>
      <c r="D1055" s="166"/>
      <c r="E1055" s="167"/>
      <c r="F1055" s="167"/>
      <c r="G1055" s="168"/>
      <c r="H1055" s="169"/>
      <c r="I1055" s="169"/>
      <c r="O1055" s="170">
        <v>1</v>
      </c>
    </row>
    <row r="1056" spans="1:104">
      <c r="A1056" s="171">
        <v>104</v>
      </c>
      <c r="B1056" s="172" t="s">
        <v>621</v>
      </c>
      <c r="C1056" s="173" t="s">
        <v>622</v>
      </c>
      <c r="D1056" s="174" t="s">
        <v>128</v>
      </c>
      <c r="E1056" s="175">
        <v>1</v>
      </c>
      <c r="F1056" s="175">
        <f>Topení!F18</f>
        <v>0</v>
      </c>
      <c r="G1056" s="176">
        <f>E1056*F1056</f>
        <v>0</v>
      </c>
      <c r="O1056" s="170">
        <v>2</v>
      </c>
      <c r="AA1056" s="146">
        <v>1</v>
      </c>
      <c r="AB1056" s="146">
        <v>7</v>
      </c>
      <c r="AC1056" s="146">
        <v>7</v>
      </c>
      <c r="AZ1056" s="146">
        <v>2</v>
      </c>
      <c r="BA1056" s="146">
        <f>IF(AZ1056=1,G1056,0)</f>
        <v>0</v>
      </c>
      <c r="BB1056" s="146">
        <f>IF(AZ1056=2,G1056,0)</f>
        <v>0</v>
      </c>
      <c r="BC1056" s="146">
        <f>IF(AZ1056=3,G1056,0)</f>
        <v>0</v>
      </c>
      <c r="BD1056" s="146">
        <f>IF(AZ1056=4,G1056,0)</f>
        <v>0</v>
      </c>
      <c r="BE1056" s="146">
        <f>IF(AZ1056=5,G1056,0)</f>
        <v>0</v>
      </c>
      <c r="CA1056" s="170">
        <v>1</v>
      </c>
      <c r="CB1056" s="170">
        <v>7</v>
      </c>
      <c r="CZ1056" s="146">
        <v>0</v>
      </c>
    </row>
    <row r="1057" spans="1:104">
      <c r="A1057" s="184"/>
      <c r="B1057" s="185" t="s">
        <v>78</v>
      </c>
      <c r="C1057" s="186" t="str">
        <f>CONCATENATE(B1055," ",C1055)</f>
        <v>730 Ústřední vytápění</v>
      </c>
      <c r="D1057" s="187"/>
      <c r="E1057" s="188"/>
      <c r="F1057" s="189"/>
      <c r="G1057" s="190">
        <f>SUM(G1055:G1056)</f>
        <v>0</v>
      </c>
      <c r="O1057" s="170">
        <v>4</v>
      </c>
      <c r="BA1057" s="191">
        <f>SUM(BA1055:BA1056)</f>
        <v>0</v>
      </c>
      <c r="BB1057" s="191">
        <f>SUM(BB1055:BB1056)</f>
        <v>0</v>
      </c>
      <c r="BC1057" s="191">
        <f>SUM(BC1055:BC1056)</f>
        <v>0</v>
      </c>
      <c r="BD1057" s="191">
        <f>SUM(BD1055:BD1056)</f>
        <v>0</v>
      </c>
      <c r="BE1057" s="191">
        <f>SUM(BE1055:BE1056)</f>
        <v>0</v>
      </c>
    </row>
    <row r="1058" spans="1:104">
      <c r="A1058" s="163" t="s">
        <v>74</v>
      </c>
      <c r="B1058" s="164" t="s">
        <v>623</v>
      </c>
      <c r="C1058" s="165" t="s">
        <v>624</v>
      </c>
      <c r="D1058" s="166"/>
      <c r="E1058" s="167"/>
      <c r="F1058" s="167"/>
      <c r="G1058" s="168"/>
      <c r="H1058" s="169"/>
      <c r="I1058" s="169"/>
      <c r="O1058" s="170">
        <v>1</v>
      </c>
    </row>
    <row r="1059" spans="1:104">
      <c r="A1059" s="171">
        <v>105</v>
      </c>
      <c r="B1059" s="172" t="s">
        <v>625</v>
      </c>
      <c r="C1059" s="173" t="s">
        <v>626</v>
      </c>
      <c r="D1059" s="174" t="s">
        <v>149</v>
      </c>
      <c r="E1059" s="175">
        <v>326</v>
      </c>
      <c r="F1059" s="175">
        <v>0</v>
      </c>
      <c r="G1059" s="176">
        <f>E1059*F1059</f>
        <v>0</v>
      </c>
      <c r="O1059" s="170">
        <v>2</v>
      </c>
      <c r="AA1059" s="146">
        <v>1</v>
      </c>
      <c r="AB1059" s="146">
        <v>7</v>
      </c>
      <c r="AC1059" s="146">
        <v>7</v>
      </c>
      <c r="AZ1059" s="146">
        <v>2</v>
      </c>
      <c r="BA1059" s="146">
        <f>IF(AZ1059=1,G1059,0)</f>
        <v>0</v>
      </c>
      <c r="BB1059" s="146">
        <f>IF(AZ1059=2,G1059,0)</f>
        <v>0</v>
      </c>
      <c r="BC1059" s="146">
        <f>IF(AZ1059=3,G1059,0)</f>
        <v>0</v>
      </c>
      <c r="BD1059" s="146">
        <f>IF(AZ1059=4,G1059,0)</f>
        <v>0</v>
      </c>
      <c r="BE1059" s="146">
        <f>IF(AZ1059=5,G1059,0)</f>
        <v>0</v>
      </c>
      <c r="CA1059" s="170">
        <v>1</v>
      </c>
      <c r="CB1059" s="170">
        <v>7</v>
      </c>
      <c r="CZ1059" s="146">
        <v>0</v>
      </c>
    </row>
    <row r="1060" spans="1:104">
      <c r="A1060" s="177"/>
      <c r="B1060" s="180"/>
      <c r="C1060" s="326" t="s">
        <v>627</v>
      </c>
      <c r="D1060" s="327"/>
      <c r="E1060" s="181">
        <v>326</v>
      </c>
      <c r="F1060" s="182"/>
      <c r="G1060" s="183"/>
      <c r="M1060" s="179" t="s">
        <v>627</v>
      </c>
      <c r="O1060" s="170"/>
    </row>
    <row r="1061" spans="1:104" ht="22.5">
      <c r="A1061" s="171">
        <v>106</v>
      </c>
      <c r="B1061" s="172" t="s">
        <v>628</v>
      </c>
      <c r="C1061" s="173" t="s">
        <v>629</v>
      </c>
      <c r="D1061" s="174" t="s">
        <v>85</v>
      </c>
      <c r="E1061" s="175">
        <v>163</v>
      </c>
      <c r="F1061" s="175">
        <v>0</v>
      </c>
      <c r="G1061" s="176">
        <f>E1061*F1061</f>
        <v>0</v>
      </c>
      <c r="O1061" s="170">
        <v>2</v>
      </c>
      <c r="AA1061" s="146">
        <v>1</v>
      </c>
      <c r="AB1061" s="146">
        <v>0</v>
      </c>
      <c r="AC1061" s="146">
        <v>0</v>
      </c>
      <c r="AZ1061" s="146">
        <v>2</v>
      </c>
      <c r="BA1061" s="146">
        <f>IF(AZ1061=1,G1061,0)</f>
        <v>0</v>
      </c>
      <c r="BB1061" s="146">
        <f>IF(AZ1061=2,G1061,0)</f>
        <v>0</v>
      </c>
      <c r="BC1061" s="146">
        <f>IF(AZ1061=3,G1061,0)</f>
        <v>0</v>
      </c>
      <c r="BD1061" s="146">
        <f>IF(AZ1061=4,G1061,0)</f>
        <v>0</v>
      </c>
      <c r="BE1061" s="146">
        <f>IF(AZ1061=5,G1061,0)</f>
        <v>0</v>
      </c>
      <c r="CA1061" s="170">
        <v>1</v>
      </c>
      <c r="CB1061" s="170">
        <v>0</v>
      </c>
      <c r="CZ1061" s="146">
        <v>1.1769999999999999E-2</v>
      </c>
    </row>
    <row r="1062" spans="1:104">
      <c r="A1062" s="177"/>
      <c r="B1062" s="180"/>
      <c r="C1062" s="326" t="s">
        <v>630</v>
      </c>
      <c r="D1062" s="327"/>
      <c r="E1062" s="181">
        <v>163</v>
      </c>
      <c r="F1062" s="182"/>
      <c r="G1062" s="183"/>
      <c r="M1062" s="179" t="s">
        <v>630</v>
      </c>
      <c r="O1062" s="170"/>
    </row>
    <row r="1063" spans="1:104">
      <c r="A1063" s="177"/>
      <c r="B1063" s="180"/>
      <c r="C1063" s="326" t="s">
        <v>631</v>
      </c>
      <c r="D1063" s="327"/>
      <c r="E1063" s="181">
        <v>0</v>
      </c>
      <c r="F1063" s="182"/>
      <c r="G1063" s="183"/>
      <c r="M1063" s="179" t="s">
        <v>631</v>
      </c>
      <c r="O1063" s="170"/>
    </row>
    <row r="1064" spans="1:104">
      <c r="A1064" s="171">
        <v>107</v>
      </c>
      <c r="B1064" s="172" t="s">
        <v>632</v>
      </c>
      <c r="C1064" s="173" t="s">
        <v>633</v>
      </c>
      <c r="D1064" s="174" t="s">
        <v>85</v>
      </c>
      <c r="E1064" s="175">
        <v>0.86399999999999999</v>
      </c>
      <c r="F1064" s="175">
        <v>0</v>
      </c>
      <c r="G1064" s="176">
        <f>E1064*F1064</f>
        <v>0</v>
      </c>
      <c r="O1064" s="170">
        <v>2</v>
      </c>
      <c r="AA1064" s="146">
        <v>1</v>
      </c>
      <c r="AB1064" s="146">
        <v>7</v>
      </c>
      <c r="AC1064" s="146">
        <v>7</v>
      </c>
      <c r="AZ1064" s="146">
        <v>2</v>
      </c>
      <c r="BA1064" s="146">
        <f>IF(AZ1064=1,G1064,0)</f>
        <v>0</v>
      </c>
      <c r="BB1064" s="146">
        <f>IF(AZ1064=2,G1064,0)</f>
        <v>0</v>
      </c>
      <c r="BC1064" s="146">
        <f>IF(AZ1064=3,G1064,0)</f>
        <v>0</v>
      </c>
      <c r="BD1064" s="146">
        <f>IF(AZ1064=4,G1064,0)</f>
        <v>0</v>
      </c>
      <c r="BE1064" s="146">
        <f>IF(AZ1064=5,G1064,0)</f>
        <v>0</v>
      </c>
      <c r="CA1064" s="170">
        <v>1</v>
      </c>
      <c r="CB1064" s="170">
        <v>7</v>
      </c>
      <c r="CZ1064" s="146">
        <v>2.4000000000000001E-4</v>
      </c>
    </row>
    <row r="1065" spans="1:104">
      <c r="A1065" s="171">
        <v>108</v>
      </c>
      <c r="B1065" s="172" t="s">
        <v>634</v>
      </c>
      <c r="C1065" s="173" t="s">
        <v>635</v>
      </c>
      <c r="D1065" s="174" t="s">
        <v>85</v>
      </c>
      <c r="E1065" s="175">
        <v>0.86399999999999999</v>
      </c>
      <c r="F1065" s="175">
        <v>0</v>
      </c>
      <c r="G1065" s="176">
        <f>E1065*F1065</f>
        <v>0</v>
      </c>
      <c r="O1065" s="170">
        <v>2</v>
      </c>
      <c r="AA1065" s="146">
        <v>1</v>
      </c>
      <c r="AB1065" s="146">
        <v>7</v>
      </c>
      <c r="AC1065" s="146">
        <v>7</v>
      </c>
      <c r="AZ1065" s="146">
        <v>2</v>
      </c>
      <c r="BA1065" s="146">
        <f>IF(AZ1065=1,G1065,0)</f>
        <v>0</v>
      </c>
      <c r="BB1065" s="146">
        <f>IF(AZ1065=2,G1065,0)</f>
        <v>0</v>
      </c>
      <c r="BC1065" s="146">
        <f>IF(AZ1065=3,G1065,0)</f>
        <v>0</v>
      </c>
      <c r="BD1065" s="146">
        <f>IF(AZ1065=4,G1065,0)</f>
        <v>0</v>
      </c>
      <c r="BE1065" s="146">
        <f>IF(AZ1065=5,G1065,0)</f>
        <v>0</v>
      </c>
      <c r="CA1065" s="170">
        <v>1</v>
      </c>
      <c r="CB1065" s="170">
        <v>7</v>
      </c>
      <c r="CZ1065" s="146">
        <v>6.0000000000000002E-5</v>
      </c>
    </row>
    <row r="1066" spans="1:104">
      <c r="A1066" s="177"/>
      <c r="B1066" s="180"/>
      <c r="C1066" s="326" t="s">
        <v>636</v>
      </c>
      <c r="D1066" s="327"/>
      <c r="E1066" s="181">
        <v>0.86399999999999999</v>
      </c>
      <c r="F1066" s="182"/>
      <c r="G1066" s="183"/>
      <c r="M1066" s="179" t="s">
        <v>636</v>
      </c>
      <c r="O1066" s="170"/>
    </row>
    <row r="1067" spans="1:104">
      <c r="A1067" s="171">
        <v>109</v>
      </c>
      <c r="B1067" s="172" t="s">
        <v>637</v>
      </c>
      <c r="C1067" s="173" t="s">
        <v>638</v>
      </c>
      <c r="D1067" s="174" t="s">
        <v>149</v>
      </c>
      <c r="E1067" s="175">
        <v>360</v>
      </c>
      <c r="F1067" s="175">
        <v>0</v>
      </c>
      <c r="G1067" s="176">
        <f>E1067*F1067</f>
        <v>0</v>
      </c>
      <c r="O1067" s="170">
        <v>2</v>
      </c>
      <c r="AA1067" s="146">
        <v>3</v>
      </c>
      <c r="AB1067" s="146">
        <v>7</v>
      </c>
      <c r="AC1067" s="146">
        <v>60510011</v>
      </c>
      <c r="AZ1067" s="146">
        <v>2</v>
      </c>
      <c r="BA1067" s="146">
        <f>IF(AZ1067=1,G1067,0)</f>
        <v>0</v>
      </c>
      <c r="BB1067" s="146">
        <f>IF(AZ1067=2,G1067,0)</f>
        <v>0</v>
      </c>
      <c r="BC1067" s="146">
        <f>IF(AZ1067=3,G1067,0)</f>
        <v>0</v>
      </c>
      <c r="BD1067" s="146">
        <f>IF(AZ1067=4,G1067,0)</f>
        <v>0</v>
      </c>
      <c r="BE1067" s="146">
        <f>IF(AZ1067=5,G1067,0)</f>
        <v>0</v>
      </c>
      <c r="CA1067" s="170">
        <v>3</v>
      </c>
      <c r="CB1067" s="170">
        <v>7</v>
      </c>
      <c r="CZ1067" s="146">
        <v>1.32E-3</v>
      </c>
    </row>
    <row r="1068" spans="1:104">
      <c r="A1068" s="177"/>
      <c r="B1068" s="180"/>
      <c r="C1068" s="328" t="s">
        <v>184</v>
      </c>
      <c r="D1068" s="327"/>
      <c r="E1068" s="205">
        <v>0</v>
      </c>
      <c r="F1068" s="182"/>
      <c r="G1068" s="183"/>
      <c r="M1068" s="179" t="s">
        <v>184</v>
      </c>
      <c r="O1068" s="170"/>
    </row>
    <row r="1069" spans="1:104">
      <c r="A1069" s="177"/>
      <c r="B1069" s="180"/>
      <c r="C1069" s="328" t="s">
        <v>639</v>
      </c>
      <c r="D1069" s="327"/>
      <c r="E1069" s="205">
        <v>358.6</v>
      </c>
      <c r="F1069" s="182"/>
      <c r="G1069" s="183"/>
      <c r="M1069" s="179" t="s">
        <v>639</v>
      </c>
      <c r="O1069" s="170"/>
    </row>
    <row r="1070" spans="1:104">
      <c r="A1070" s="177"/>
      <c r="B1070" s="180"/>
      <c r="C1070" s="328" t="s">
        <v>189</v>
      </c>
      <c r="D1070" s="327"/>
      <c r="E1070" s="205">
        <v>358.6</v>
      </c>
      <c r="F1070" s="182"/>
      <c r="G1070" s="183"/>
      <c r="M1070" s="179" t="s">
        <v>189</v>
      </c>
      <c r="O1070" s="170"/>
    </row>
    <row r="1071" spans="1:104">
      <c r="A1071" s="177"/>
      <c r="B1071" s="180"/>
      <c r="C1071" s="326" t="s">
        <v>640</v>
      </c>
      <c r="D1071" s="327"/>
      <c r="E1071" s="181">
        <v>360</v>
      </c>
      <c r="F1071" s="182"/>
      <c r="G1071" s="183"/>
      <c r="M1071" s="179">
        <v>360</v>
      </c>
      <c r="O1071" s="170"/>
    </row>
    <row r="1072" spans="1:104">
      <c r="A1072" s="171">
        <v>110</v>
      </c>
      <c r="B1072" s="172" t="s">
        <v>641</v>
      </c>
      <c r="C1072" s="173" t="s">
        <v>642</v>
      </c>
      <c r="D1072" s="174" t="s">
        <v>62</v>
      </c>
      <c r="E1072" s="175">
        <v>0</v>
      </c>
      <c r="F1072" s="175">
        <v>0</v>
      </c>
      <c r="G1072" s="176">
        <f>E1072*F1072</f>
        <v>0</v>
      </c>
      <c r="O1072" s="170">
        <v>2</v>
      </c>
      <c r="AA1072" s="146">
        <v>7</v>
      </c>
      <c r="AB1072" s="146">
        <v>1002</v>
      </c>
      <c r="AC1072" s="146">
        <v>5</v>
      </c>
      <c r="AZ1072" s="146">
        <v>2</v>
      </c>
      <c r="BA1072" s="146">
        <f>IF(AZ1072=1,G1072,0)</f>
        <v>0</v>
      </c>
      <c r="BB1072" s="146">
        <f>IF(AZ1072=2,G1072,0)</f>
        <v>0</v>
      </c>
      <c r="BC1072" s="146">
        <f>IF(AZ1072=3,G1072,0)</f>
        <v>0</v>
      </c>
      <c r="BD1072" s="146">
        <f>IF(AZ1072=4,G1072,0)</f>
        <v>0</v>
      </c>
      <c r="BE1072" s="146">
        <f>IF(AZ1072=5,G1072,0)</f>
        <v>0</v>
      </c>
      <c r="CA1072" s="170">
        <v>7</v>
      </c>
      <c r="CB1072" s="170">
        <v>1002</v>
      </c>
      <c r="CZ1072" s="146">
        <v>0</v>
      </c>
    </row>
    <row r="1073" spans="1:104">
      <c r="A1073" s="184"/>
      <c r="B1073" s="185" t="s">
        <v>78</v>
      </c>
      <c r="C1073" s="186" t="str">
        <f>CONCATENATE(B1058," ",C1058)</f>
        <v>762 Konstrukce tesařské</v>
      </c>
      <c r="D1073" s="187"/>
      <c r="E1073" s="188"/>
      <c r="F1073" s="189"/>
      <c r="G1073" s="190">
        <f>SUM(G1058:G1072)</f>
        <v>0</v>
      </c>
      <c r="O1073" s="170">
        <v>4</v>
      </c>
      <c r="BA1073" s="191">
        <f>SUM(BA1058:BA1072)</f>
        <v>0</v>
      </c>
      <c r="BB1073" s="191">
        <f>SUM(BB1058:BB1072)</f>
        <v>0</v>
      </c>
      <c r="BC1073" s="191">
        <f>SUM(BC1058:BC1072)</f>
        <v>0</v>
      </c>
      <c r="BD1073" s="191">
        <f>SUM(BD1058:BD1072)</f>
        <v>0</v>
      </c>
      <c r="BE1073" s="191">
        <f>SUM(BE1058:BE1072)</f>
        <v>0</v>
      </c>
    </row>
    <row r="1074" spans="1:104">
      <c r="A1074" s="163" t="s">
        <v>74</v>
      </c>
      <c r="B1074" s="164" t="s">
        <v>643</v>
      </c>
      <c r="C1074" s="165" t="s">
        <v>644</v>
      </c>
      <c r="D1074" s="166"/>
      <c r="E1074" s="167"/>
      <c r="F1074" s="167"/>
      <c r="G1074" s="168"/>
      <c r="H1074" s="169"/>
      <c r="I1074" s="169"/>
      <c r="O1074" s="170">
        <v>1</v>
      </c>
    </row>
    <row r="1075" spans="1:104">
      <c r="A1075" s="171">
        <v>111</v>
      </c>
      <c r="B1075" s="172" t="s">
        <v>645</v>
      </c>
      <c r="C1075" s="173" t="s">
        <v>646</v>
      </c>
      <c r="D1075" s="174" t="s">
        <v>85</v>
      </c>
      <c r="E1075" s="175">
        <v>4.883</v>
      </c>
      <c r="F1075" s="175">
        <v>0</v>
      </c>
      <c r="G1075" s="176">
        <f>E1075*F1075</f>
        <v>0</v>
      </c>
      <c r="O1075" s="170">
        <v>2</v>
      </c>
      <c r="AA1075" s="146">
        <v>1</v>
      </c>
      <c r="AB1075" s="146">
        <v>7</v>
      </c>
      <c r="AC1075" s="146">
        <v>7</v>
      </c>
      <c r="AZ1075" s="146">
        <v>2</v>
      </c>
      <c r="BA1075" s="146">
        <f>IF(AZ1075=1,G1075,0)</f>
        <v>0</v>
      </c>
      <c r="BB1075" s="146">
        <f>IF(AZ1075=2,G1075,0)</f>
        <v>0</v>
      </c>
      <c r="BC1075" s="146">
        <f>IF(AZ1075=3,G1075,0)</f>
        <v>0</v>
      </c>
      <c r="BD1075" s="146">
        <f>IF(AZ1075=4,G1075,0)</f>
        <v>0</v>
      </c>
      <c r="BE1075" s="146">
        <f>IF(AZ1075=5,G1075,0)</f>
        <v>0</v>
      </c>
      <c r="CA1075" s="170">
        <v>1</v>
      </c>
      <c r="CB1075" s="170">
        <v>7</v>
      </c>
      <c r="CZ1075" s="146">
        <v>1.7049999999999999E-2</v>
      </c>
    </row>
    <row r="1076" spans="1:104">
      <c r="A1076" s="177"/>
      <c r="B1076" s="180"/>
      <c r="C1076" s="326" t="s">
        <v>647</v>
      </c>
      <c r="D1076" s="327"/>
      <c r="E1076" s="181">
        <v>0</v>
      </c>
      <c r="F1076" s="182"/>
      <c r="G1076" s="183"/>
      <c r="M1076" s="179" t="s">
        <v>647</v>
      </c>
      <c r="O1076" s="170"/>
    </row>
    <row r="1077" spans="1:104">
      <c r="A1077" s="177"/>
      <c r="B1077" s="180"/>
      <c r="C1077" s="326" t="s">
        <v>648</v>
      </c>
      <c r="D1077" s="327"/>
      <c r="E1077" s="181">
        <v>0.91500000000000004</v>
      </c>
      <c r="F1077" s="182"/>
      <c r="G1077" s="183"/>
      <c r="M1077" s="179" t="s">
        <v>648</v>
      </c>
      <c r="O1077" s="170"/>
    </row>
    <row r="1078" spans="1:104">
      <c r="A1078" s="177"/>
      <c r="B1078" s="180"/>
      <c r="C1078" s="326" t="s">
        <v>649</v>
      </c>
      <c r="D1078" s="327"/>
      <c r="E1078" s="181">
        <v>1.0278</v>
      </c>
      <c r="F1078" s="182"/>
      <c r="G1078" s="183"/>
      <c r="M1078" s="179" t="s">
        <v>649</v>
      </c>
      <c r="O1078" s="170"/>
    </row>
    <row r="1079" spans="1:104">
      <c r="A1079" s="177"/>
      <c r="B1079" s="180"/>
      <c r="C1079" s="326" t="s">
        <v>650</v>
      </c>
      <c r="D1079" s="327"/>
      <c r="E1079" s="181">
        <v>0.93940000000000001</v>
      </c>
      <c r="F1079" s="182"/>
      <c r="G1079" s="183"/>
      <c r="M1079" s="179" t="s">
        <v>650</v>
      </c>
      <c r="O1079" s="170"/>
    </row>
    <row r="1080" spans="1:104">
      <c r="A1080" s="177"/>
      <c r="B1080" s="180"/>
      <c r="C1080" s="326" t="s">
        <v>651</v>
      </c>
      <c r="D1080" s="327"/>
      <c r="E1080" s="181">
        <v>0.96379999999999999</v>
      </c>
      <c r="F1080" s="182"/>
      <c r="G1080" s="183"/>
      <c r="M1080" s="179" t="s">
        <v>651</v>
      </c>
      <c r="O1080" s="170"/>
    </row>
    <row r="1081" spans="1:104">
      <c r="A1081" s="177"/>
      <c r="B1081" s="180"/>
      <c r="C1081" s="326" t="s">
        <v>652</v>
      </c>
      <c r="D1081" s="327"/>
      <c r="E1081" s="181">
        <v>1.0369999999999999</v>
      </c>
      <c r="F1081" s="182"/>
      <c r="G1081" s="183"/>
      <c r="M1081" s="179" t="s">
        <v>652</v>
      </c>
      <c r="O1081" s="170"/>
    </row>
    <row r="1082" spans="1:104">
      <c r="A1082" s="171">
        <v>112</v>
      </c>
      <c r="B1082" s="172" t="s">
        <v>653</v>
      </c>
      <c r="C1082" s="173" t="s">
        <v>654</v>
      </c>
      <c r="D1082" s="174" t="s">
        <v>149</v>
      </c>
      <c r="E1082" s="175">
        <v>15</v>
      </c>
      <c r="F1082" s="175">
        <v>0</v>
      </c>
      <c r="G1082" s="176">
        <f>E1082*F1082</f>
        <v>0</v>
      </c>
      <c r="O1082" s="170">
        <v>2</v>
      </c>
      <c r="AA1082" s="146">
        <v>1</v>
      </c>
      <c r="AB1082" s="146">
        <v>7</v>
      </c>
      <c r="AC1082" s="146">
        <v>7</v>
      </c>
      <c r="AZ1082" s="146">
        <v>2</v>
      </c>
      <c r="BA1082" s="146">
        <f>IF(AZ1082=1,G1082,0)</f>
        <v>0</v>
      </c>
      <c r="BB1082" s="146">
        <f>IF(AZ1082=2,G1082,0)</f>
        <v>0</v>
      </c>
      <c r="BC1082" s="146">
        <f>IF(AZ1082=3,G1082,0)</f>
        <v>0</v>
      </c>
      <c r="BD1082" s="146">
        <f>IF(AZ1082=4,G1082,0)</f>
        <v>0</v>
      </c>
      <c r="BE1082" s="146">
        <f>IF(AZ1082=5,G1082,0)</f>
        <v>0</v>
      </c>
      <c r="CA1082" s="170">
        <v>1</v>
      </c>
      <c r="CB1082" s="170">
        <v>7</v>
      </c>
      <c r="CZ1082" s="146">
        <v>5.8500000000000002E-3</v>
      </c>
    </row>
    <row r="1083" spans="1:104">
      <c r="A1083" s="177"/>
      <c r="B1083" s="180"/>
      <c r="C1083" s="326" t="s">
        <v>655</v>
      </c>
      <c r="D1083" s="327"/>
      <c r="E1083" s="181">
        <v>0</v>
      </c>
      <c r="F1083" s="182"/>
      <c r="G1083" s="183"/>
      <c r="M1083" s="179" t="s">
        <v>655</v>
      </c>
      <c r="O1083" s="170"/>
    </row>
    <row r="1084" spans="1:104">
      <c r="A1084" s="177"/>
      <c r="B1084" s="180"/>
      <c r="C1084" s="326" t="s">
        <v>656</v>
      </c>
      <c r="D1084" s="327"/>
      <c r="E1084" s="181">
        <v>3</v>
      </c>
      <c r="F1084" s="182"/>
      <c r="G1084" s="183"/>
      <c r="M1084" s="179" t="s">
        <v>656</v>
      </c>
      <c r="O1084" s="170"/>
    </row>
    <row r="1085" spans="1:104">
      <c r="A1085" s="177"/>
      <c r="B1085" s="180"/>
      <c r="C1085" s="326" t="s">
        <v>657</v>
      </c>
      <c r="D1085" s="327"/>
      <c r="E1085" s="181">
        <v>3</v>
      </c>
      <c r="F1085" s="182"/>
      <c r="G1085" s="183"/>
      <c r="M1085" s="179" t="s">
        <v>657</v>
      </c>
      <c r="O1085" s="170"/>
    </row>
    <row r="1086" spans="1:104">
      <c r="A1086" s="177"/>
      <c r="B1086" s="180"/>
      <c r="C1086" s="326" t="s">
        <v>658</v>
      </c>
      <c r="D1086" s="327"/>
      <c r="E1086" s="181">
        <v>3</v>
      </c>
      <c r="F1086" s="182"/>
      <c r="G1086" s="183"/>
      <c r="M1086" s="179" t="s">
        <v>658</v>
      </c>
      <c r="O1086" s="170"/>
    </row>
    <row r="1087" spans="1:104">
      <c r="A1087" s="177"/>
      <c r="B1087" s="180"/>
      <c r="C1087" s="326" t="s">
        <v>659</v>
      </c>
      <c r="D1087" s="327"/>
      <c r="E1087" s="181">
        <v>3</v>
      </c>
      <c r="F1087" s="182"/>
      <c r="G1087" s="183"/>
      <c r="M1087" s="179" t="s">
        <v>659</v>
      </c>
      <c r="O1087" s="170"/>
    </row>
    <row r="1088" spans="1:104">
      <c r="A1088" s="177"/>
      <c r="B1088" s="180"/>
      <c r="C1088" s="326" t="s">
        <v>660</v>
      </c>
      <c r="D1088" s="327"/>
      <c r="E1088" s="181">
        <v>3</v>
      </c>
      <c r="F1088" s="182"/>
      <c r="G1088" s="183"/>
      <c r="M1088" s="179" t="s">
        <v>660</v>
      </c>
      <c r="O1088" s="170"/>
    </row>
    <row r="1089" spans="1:104">
      <c r="A1089" s="171">
        <v>113</v>
      </c>
      <c r="B1089" s="172" t="s">
        <v>661</v>
      </c>
      <c r="C1089" s="173" t="s">
        <v>662</v>
      </c>
      <c r="D1089" s="174" t="s">
        <v>62</v>
      </c>
      <c r="E1089" s="175">
        <v>0</v>
      </c>
      <c r="F1089" s="175">
        <v>0</v>
      </c>
      <c r="G1089" s="176">
        <f>E1089*F1089</f>
        <v>0</v>
      </c>
      <c r="O1089" s="170">
        <v>2</v>
      </c>
      <c r="AA1089" s="146">
        <v>7</v>
      </c>
      <c r="AB1089" s="146">
        <v>1002</v>
      </c>
      <c r="AC1089" s="146">
        <v>5</v>
      </c>
      <c r="AZ1089" s="146">
        <v>2</v>
      </c>
      <c r="BA1089" s="146">
        <f>IF(AZ1089=1,G1089,0)</f>
        <v>0</v>
      </c>
      <c r="BB1089" s="146">
        <f>IF(AZ1089=2,G1089,0)</f>
        <v>0</v>
      </c>
      <c r="BC1089" s="146">
        <f>IF(AZ1089=3,G1089,0)</f>
        <v>0</v>
      </c>
      <c r="BD1089" s="146">
        <f>IF(AZ1089=4,G1089,0)</f>
        <v>0</v>
      </c>
      <c r="BE1089" s="146">
        <f>IF(AZ1089=5,G1089,0)</f>
        <v>0</v>
      </c>
      <c r="CA1089" s="170">
        <v>7</v>
      </c>
      <c r="CB1089" s="170">
        <v>1002</v>
      </c>
      <c r="CZ1089" s="146">
        <v>0</v>
      </c>
    </row>
    <row r="1090" spans="1:104">
      <c r="A1090" s="184"/>
      <c r="B1090" s="185" t="s">
        <v>78</v>
      </c>
      <c r="C1090" s="186" t="str">
        <f>CONCATENATE(B1074," ",C1074)</f>
        <v>763 Dřevostavby</v>
      </c>
      <c r="D1090" s="187"/>
      <c r="E1090" s="188"/>
      <c r="F1090" s="189"/>
      <c r="G1090" s="190">
        <f>SUM(G1074:G1089)</f>
        <v>0</v>
      </c>
      <c r="O1090" s="170">
        <v>4</v>
      </c>
      <c r="BA1090" s="191">
        <f>SUM(BA1074:BA1089)</f>
        <v>0</v>
      </c>
      <c r="BB1090" s="191">
        <f>SUM(BB1074:BB1089)</f>
        <v>0</v>
      </c>
      <c r="BC1090" s="191">
        <f>SUM(BC1074:BC1089)</f>
        <v>0</v>
      </c>
      <c r="BD1090" s="191">
        <f>SUM(BD1074:BD1089)</f>
        <v>0</v>
      </c>
      <c r="BE1090" s="191">
        <f>SUM(BE1074:BE1089)</f>
        <v>0</v>
      </c>
    </row>
    <row r="1091" spans="1:104">
      <c r="A1091" s="163" t="s">
        <v>74</v>
      </c>
      <c r="B1091" s="164" t="s">
        <v>663</v>
      </c>
      <c r="C1091" s="165" t="s">
        <v>664</v>
      </c>
      <c r="D1091" s="166"/>
      <c r="E1091" s="167"/>
      <c r="F1091" s="167"/>
      <c r="G1091" s="168"/>
      <c r="H1091" s="169"/>
      <c r="I1091" s="169"/>
      <c r="O1091" s="170">
        <v>1</v>
      </c>
    </row>
    <row r="1092" spans="1:104">
      <c r="A1092" s="171">
        <v>114</v>
      </c>
      <c r="B1092" s="172" t="s">
        <v>665</v>
      </c>
      <c r="C1092" s="173" t="s">
        <v>666</v>
      </c>
      <c r="D1092" s="174" t="s">
        <v>85</v>
      </c>
      <c r="E1092" s="175">
        <v>14</v>
      </c>
      <c r="F1092" s="175">
        <v>0</v>
      </c>
      <c r="G1092" s="176">
        <f>E1092*F1092</f>
        <v>0</v>
      </c>
      <c r="O1092" s="170">
        <v>2</v>
      </c>
      <c r="AA1092" s="146">
        <v>1</v>
      </c>
      <c r="AB1092" s="146">
        <v>7</v>
      </c>
      <c r="AC1092" s="146">
        <v>7</v>
      </c>
      <c r="AZ1092" s="146">
        <v>2</v>
      </c>
      <c r="BA1092" s="146">
        <f>IF(AZ1092=1,G1092,0)</f>
        <v>0</v>
      </c>
      <c r="BB1092" s="146">
        <f>IF(AZ1092=2,G1092,0)</f>
        <v>0</v>
      </c>
      <c r="BC1092" s="146">
        <f>IF(AZ1092=3,G1092,0)</f>
        <v>0</v>
      </c>
      <c r="BD1092" s="146">
        <f>IF(AZ1092=4,G1092,0)</f>
        <v>0</v>
      </c>
      <c r="BE1092" s="146">
        <f>IF(AZ1092=5,G1092,0)</f>
        <v>0</v>
      </c>
      <c r="CA1092" s="170">
        <v>1</v>
      </c>
      <c r="CB1092" s="170">
        <v>7</v>
      </c>
      <c r="CZ1092" s="146">
        <v>1.772E-2</v>
      </c>
    </row>
    <row r="1093" spans="1:104">
      <c r="A1093" s="177"/>
      <c r="B1093" s="180"/>
      <c r="C1093" s="326" t="s">
        <v>667</v>
      </c>
      <c r="D1093" s="327"/>
      <c r="E1093" s="181">
        <v>14</v>
      </c>
      <c r="F1093" s="182"/>
      <c r="G1093" s="183"/>
      <c r="M1093" s="179" t="s">
        <v>667</v>
      </c>
      <c r="O1093" s="170"/>
    </row>
    <row r="1094" spans="1:104" ht="22.5">
      <c r="A1094" s="171">
        <v>115</v>
      </c>
      <c r="B1094" s="172" t="s">
        <v>668</v>
      </c>
      <c r="C1094" s="173" t="s">
        <v>669</v>
      </c>
      <c r="D1094" s="174" t="s">
        <v>149</v>
      </c>
      <c r="E1094" s="175">
        <v>62</v>
      </c>
      <c r="F1094" s="175">
        <v>0</v>
      </c>
      <c r="G1094" s="176">
        <f>E1094*F1094</f>
        <v>0</v>
      </c>
      <c r="O1094" s="170">
        <v>2</v>
      </c>
      <c r="AA1094" s="146">
        <v>1</v>
      </c>
      <c r="AB1094" s="146">
        <v>7</v>
      </c>
      <c r="AC1094" s="146">
        <v>7</v>
      </c>
      <c r="AZ1094" s="146">
        <v>2</v>
      </c>
      <c r="BA1094" s="146">
        <f>IF(AZ1094=1,G1094,0)</f>
        <v>0</v>
      </c>
      <c r="BB1094" s="146">
        <f>IF(AZ1094=2,G1094,0)</f>
        <v>0</v>
      </c>
      <c r="BC1094" s="146">
        <f>IF(AZ1094=3,G1094,0)</f>
        <v>0</v>
      </c>
      <c r="BD1094" s="146">
        <f>IF(AZ1094=4,G1094,0)</f>
        <v>0</v>
      </c>
      <c r="BE1094" s="146">
        <f>IF(AZ1094=5,G1094,0)</f>
        <v>0</v>
      </c>
      <c r="CA1094" s="170">
        <v>1</v>
      </c>
      <c r="CB1094" s="170">
        <v>7</v>
      </c>
      <c r="CZ1094" s="146">
        <v>1.41E-3</v>
      </c>
    </row>
    <row r="1095" spans="1:104">
      <c r="A1095" s="177"/>
      <c r="B1095" s="180"/>
      <c r="C1095" s="326" t="s">
        <v>670</v>
      </c>
      <c r="D1095" s="327"/>
      <c r="E1095" s="181">
        <v>62</v>
      </c>
      <c r="F1095" s="182"/>
      <c r="G1095" s="183"/>
      <c r="M1095" s="179" t="s">
        <v>670</v>
      </c>
      <c r="O1095" s="170"/>
    </row>
    <row r="1096" spans="1:104">
      <c r="A1096" s="171">
        <v>116</v>
      </c>
      <c r="B1096" s="172" t="s">
        <v>671</v>
      </c>
      <c r="C1096" s="173" t="s">
        <v>672</v>
      </c>
      <c r="D1096" s="174" t="s">
        <v>149</v>
      </c>
      <c r="E1096" s="175">
        <v>19</v>
      </c>
      <c r="F1096" s="175">
        <v>0</v>
      </c>
      <c r="G1096" s="176">
        <f>E1096*F1096</f>
        <v>0</v>
      </c>
      <c r="O1096" s="170">
        <v>2</v>
      </c>
      <c r="AA1096" s="146">
        <v>1</v>
      </c>
      <c r="AB1096" s="146">
        <v>7</v>
      </c>
      <c r="AC1096" s="146">
        <v>7</v>
      </c>
      <c r="AZ1096" s="146">
        <v>2</v>
      </c>
      <c r="BA1096" s="146">
        <f>IF(AZ1096=1,G1096,0)</f>
        <v>0</v>
      </c>
      <c r="BB1096" s="146">
        <f>IF(AZ1096=2,G1096,0)</f>
        <v>0</v>
      </c>
      <c r="BC1096" s="146">
        <f>IF(AZ1096=3,G1096,0)</f>
        <v>0</v>
      </c>
      <c r="BD1096" s="146">
        <f>IF(AZ1096=4,G1096,0)</f>
        <v>0</v>
      </c>
      <c r="BE1096" s="146">
        <f>IF(AZ1096=5,G1096,0)</f>
        <v>0</v>
      </c>
      <c r="CA1096" s="170">
        <v>1</v>
      </c>
      <c r="CB1096" s="170">
        <v>7</v>
      </c>
      <c r="CZ1096" s="146">
        <v>3.2799999999999999E-3</v>
      </c>
    </row>
    <row r="1097" spans="1:104">
      <c r="A1097" s="177"/>
      <c r="B1097" s="180"/>
      <c r="C1097" s="326" t="s">
        <v>673</v>
      </c>
      <c r="D1097" s="327"/>
      <c r="E1097" s="181">
        <v>19</v>
      </c>
      <c r="F1097" s="182"/>
      <c r="G1097" s="183"/>
      <c r="M1097" s="179" t="s">
        <v>673</v>
      </c>
      <c r="O1097" s="170"/>
    </row>
    <row r="1098" spans="1:104">
      <c r="A1098" s="171">
        <v>117</v>
      </c>
      <c r="B1098" s="172" t="s">
        <v>674</v>
      </c>
      <c r="C1098" s="173" t="s">
        <v>675</v>
      </c>
      <c r="D1098" s="174" t="s">
        <v>85</v>
      </c>
      <c r="E1098" s="175">
        <v>14</v>
      </c>
      <c r="F1098" s="175">
        <v>0</v>
      </c>
      <c r="G1098" s="176">
        <f>E1098*F1098</f>
        <v>0</v>
      </c>
      <c r="O1098" s="170">
        <v>2</v>
      </c>
      <c r="AA1098" s="146">
        <v>1</v>
      </c>
      <c r="AB1098" s="146">
        <v>7</v>
      </c>
      <c r="AC1098" s="146">
        <v>7</v>
      </c>
      <c r="AZ1098" s="146">
        <v>2</v>
      </c>
      <c r="BA1098" s="146">
        <f>IF(AZ1098=1,G1098,0)</f>
        <v>0</v>
      </c>
      <c r="BB1098" s="146">
        <f>IF(AZ1098=2,G1098,0)</f>
        <v>0</v>
      </c>
      <c r="BC1098" s="146">
        <f>IF(AZ1098=3,G1098,0)</f>
        <v>0</v>
      </c>
      <c r="BD1098" s="146">
        <f>IF(AZ1098=4,G1098,0)</f>
        <v>0</v>
      </c>
      <c r="BE1098" s="146">
        <f>IF(AZ1098=5,G1098,0)</f>
        <v>0</v>
      </c>
      <c r="CA1098" s="170">
        <v>1</v>
      </c>
      <c r="CB1098" s="170">
        <v>7</v>
      </c>
      <c r="CZ1098" s="146">
        <v>0</v>
      </c>
    </row>
    <row r="1099" spans="1:104">
      <c r="A1099" s="177"/>
      <c r="B1099" s="180"/>
      <c r="C1099" s="326" t="s">
        <v>676</v>
      </c>
      <c r="D1099" s="327"/>
      <c r="E1099" s="181">
        <v>14</v>
      </c>
      <c r="F1099" s="182"/>
      <c r="G1099" s="183"/>
      <c r="M1099" s="179" t="s">
        <v>676</v>
      </c>
      <c r="O1099" s="170"/>
    </row>
    <row r="1100" spans="1:104">
      <c r="A1100" s="171">
        <v>118</v>
      </c>
      <c r="B1100" s="172" t="s">
        <v>677</v>
      </c>
      <c r="C1100" s="173" t="s">
        <v>678</v>
      </c>
      <c r="D1100" s="174" t="s">
        <v>149</v>
      </c>
      <c r="E1100" s="175">
        <v>86</v>
      </c>
      <c r="F1100" s="175">
        <v>0</v>
      </c>
      <c r="G1100" s="176">
        <f>E1100*F1100</f>
        <v>0</v>
      </c>
      <c r="O1100" s="170">
        <v>2</v>
      </c>
      <c r="AA1100" s="146">
        <v>1</v>
      </c>
      <c r="AB1100" s="146">
        <v>7</v>
      </c>
      <c r="AC1100" s="146">
        <v>7</v>
      </c>
      <c r="AZ1100" s="146">
        <v>2</v>
      </c>
      <c r="BA1100" s="146">
        <f>IF(AZ1100=1,G1100,0)</f>
        <v>0</v>
      </c>
      <c r="BB1100" s="146">
        <f>IF(AZ1100=2,G1100,0)</f>
        <v>0</v>
      </c>
      <c r="BC1100" s="146">
        <f>IF(AZ1100=3,G1100,0)</f>
        <v>0</v>
      </c>
      <c r="BD1100" s="146">
        <f>IF(AZ1100=4,G1100,0)</f>
        <v>0</v>
      </c>
      <c r="BE1100" s="146">
        <f>IF(AZ1100=5,G1100,0)</f>
        <v>0</v>
      </c>
      <c r="CA1100" s="170">
        <v>1</v>
      </c>
      <c r="CB1100" s="170">
        <v>7</v>
      </c>
      <c r="CZ1100" s="146">
        <v>0</v>
      </c>
    </row>
    <row r="1101" spans="1:104">
      <c r="A1101" s="177"/>
      <c r="B1101" s="180"/>
      <c r="C1101" s="326" t="s">
        <v>673</v>
      </c>
      <c r="D1101" s="327"/>
      <c r="E1101" s="181">
        <v>19</v>
      </c>
      <c r="F1101" s="182"/>
      <c r="G1101" s="183"/>
      <c r="M1101" s="179" t="s">
        <v>673</v>
      </c>
      <c r="O1101" s="170"/>
    </row>
    <row r="1102" spans="1:104">
      <c r="A1102" s="177"/>
      <c r="B1102" s="180"/>
      <c r="C1102" s="326" t="s">
        <v>679</v>
      </c>
      <c r="D1102" s="327"/>
      <c r="E1102" s="181">
        <v>5</v>
      </c>
      <c r="F1102" s="182"/>
      <c r="G1102" s="183"/>
      <c r="M1102" s="179" t="s">
        <v>679</v>
      </c>
      <c r="O1102" s="170"/>
    </row>
    <row r="1103" spans="1:104">
      <c r="A1103" s="177"/>
      <c r="B1103" s="180"/>
      <c r="C1103" s="326" t="s">
        <v>680</v>
      </c>
      <c r="D1103" s="327"/>
      <c r="E1103" s="181">
        <v>62</v>
      </c>
      <c r="F1103" s="182"/>
      <c r="G1103" s="183"/>
      <c r="M1103" s="179" t="s">
        <v>680</v>
      </c>
      <c r="O1103" s="170"/>
    </row>
    <row r="1104" spans="1:104" ht="22.5">
      <c r="A1104" s="171">
        <v>119</v>
      </c>
      <c r="B1104" s="172" t="s">
        <v>681</v>
      </c>
      <c r="C1104" s="173" t="s">
        <v>682</v>
      </c>
      <c r="D1104" s="174" t="s">
        <v>149</v>
      </c>
      <c r="E1104" s="175">
        <v>70</v>
      </c>
      <c r="F1104" s="175">
        <v>0</v>
      </c>
      <c r="G1104" s="176">
        <f>E1104*F1104</f>
        <v>0</v>
      </c>
      <c r="O1104" s="170">
        <v>2</v>
      </c>
      <c r="AA1104" s="146">
        <v>1</v>
      </c>
      <c r="AB1104" s="146">
        <v>7</v>
      </c>
      <c r="AC1104" s="146">
        <v>7</v>
      </c>
      <c r="AZ1104" s="146">
        <v>2</v>
      </c>
      <c r="BA1104" s="146">
        <f>IF(AZ1104=1,G1104,0)</f>
        <v>0</v>
      </c>
      <c r="BB1104" s="146">
        <f>IF(AZ1104=2,G1104,0)</f>
        <v>0</v>
      </c>
      <c r="BC1104" s="146">
        <f>IF(AZ1104=3,G1104,0)</f>
        <v>0</v>
      </c>
      <c r="BD1104" s="146">
        <f>IF(AZ1104=4,G1104,0)</f>
        <v>0</v>
      </c>
      <c r="BE1104" s="146">
        <f>IF(AZ1104=5,G1104,0)</f>
        <v>0</v>
      </c>
      <c r="CA1104" s="170">
        <v>1</v>
      </c>
      <c r="CB1104" s="170">
        <v>7</v>
      </c>
      <c r="CZ1104" s="146">
        <v>2.5799999999999998E-3</v>
      </c>
    </row>
    <row r="1105" spans="1:104">
      <c r="A1105" s="177"/>
      <c r="B1105" s="180"/>
      <c r="C1105" s="326" t="s">
        <v>683</v>
      </c>
      <c r="D1105" s="327"/>
      <c r="E1105" s="181">
        <v>70</v>
      </c>
      <c r="F1105" s="182"/>
      <c r="G1105" s="183"/>
      <c r="M1105" s="179" t="s">
        <v>683</v>
      </c>
      <c r="O1105" s="170"/>
    </row>
    <row r="1106" spans="1:104">
      <c r="A1106" s="171">
        <v>120</v>
      </c>
      <c r="B1106" s="172" t="s">
        <v>684</v>
      </c>
      <c r="C1106" s="173" t="s">
        <v>685</v>
      </c>
      <c r="D1106" s="174" t="s">
        <v>149</v>
      </c>
      <c r="E1106" s="175">
        <v>112</v>
      </c>
      <c r="F1106" s="175">
        <v>0</v>
      </c>
      <c r="G1106" s="176">
        <f>E1106*F1106</f>
        <v>0</v>
      </c>
      <c r="O1106" s="170">
        <v>2</v>
      </c>
      <c r="AA1106" s="146">
        <v>1</v>
      </c>
      <c r="AB1106" s="146">
        <v>7</v>
      </c>
      <c r="AC1106" s="146">
        <v>7</v>
      </c>
      <c r="AZ1106" s="146">
        <v>2</v>
      </c>
      <c r="BA1106" s="146">
        <f>IF(AZ1106=1,G1106,0)</f>
        <v>0</v>
      </c>
      <c r="BB1106" s="146">
        <f>IF(AZ1106=2,G1106,0)</f>
        <v>0</v>
      </c>
      <c r="BC1106" s="146">
        <f>IF(AZ1106=3,G1106,0)</f>
        <v>0</v>
      </c>
      <c r="BD1106" s="146">
        <f>IF(AZ1106=4,G1106,0)</f>
        <v>0</v>
      </c>
      <c r="BE1106" s="146">
        <f>IF(AZ1106=5,G1106,0)</f>
        <v>0</v>
      </c>
      <c r="CA1106" s="170">
        <v>1</v>
      </c>
      <c r="CB1106" s="170">
        <v>7</v>
      </c>
      <c r="CZ1106" s="146">
        <v>2.81E-3</v>
      </c>
    </row>
    <row r="1107" spans="1:104">
      <c r="A1107" s="177"/>
      <c r="B1107" s="180"/>
      <c r="C1107" s="326" t="s">
        <v>686</v>
      </c>
      <c r="D1107" s="327"/>
      <c r="E1107" s="181">
        <v>112</v>
      </c>
      <c r="F1107" s="182"/>
      <c r="G1107" s="183"/>
      <c r="M1107" s="179" t="s">
        <v>686</v>
      </c>
      <c r="O1107" s="170"/>
    </row>
    <row r="1108" spans="1:104">
      <c r="A1108" s="171">
        <v>121</v>
      </c>
      <c r="B1108" s="172" t="s">
        <v>687</v>
      </c>
      <c r="C1108" s="173" t="s">
        <v>688</v>
      </c>
      <c r="D1108" s="174" t="s">
        <v>149</v>
      </c>
      <c r="E1108" s="175">
        <v>182</v>
      </c>
      <c r="F1108" s="175">
        <v>0</v>
      </c>
      <c r="G1108" s="176">
        <f>E1108*F1108</f>
        <v>0</v>
      </c>
      <c r="O1108" s="170">
        <v>2</v>
      </c>
      <c r="AA1108" s="146">
        <v>1</v>
      </c>
      <c r="AB1108" s="146">
        <v>7</v>
      </c>
      <c r="AC1108" s="146">
        <v>7</v>
      </c>
      <c r="AZ1108" s="146">
        <v>2</v>
      </c>
      <c r="BA1108" s="146">
        <f>IF(AZ1108=1,G1108,0)</f>
        <v>0</v>
      </c>
      <c r="BB1108" s="146">
        <f>IF(AZ1108=2,G1108,0)</f>
        <v>0</v>
      </c>
      <c r="BC1108" s="146">
        <f>IF(AZ1108=3,G1108,0)</f>
        <v>0</v>
      </c>
      <c r="BD1108" s="146">
        <f>IF(AZ1108=4,G1108,0)</f>
        <v>0</v>
      </c>
      <c r="BE1108" s="146">
        <f>IF(AZ1108=5,G1108,0)</f>
        <v>0</v>
      </c>
      <c r="CA1108" s="170">
        <v>1</v>
      </c>
      <c r="CB1108" s="170">
        <v>7</v>
      </c>
      <c r="CZ1108" s="146">
        <v>0</v>
      </c>
    </row>
    <row r="1109" spans="1:104">
      <c r="A1109" s="177"/>
      <c r="B1109" s="180"/>
      <c r="C1109" s="326" t="s">
        <v>689</v>
      </c>
      <c r="D1109" s="327"/>
      <c r="E1109" s="181">
        <v>112</v>
      </c>
      <c r="F1109" s="182"/>
      <c r="G1109" s="183"/>
      <c r="M1109" s="179" t="s">
        <v>689</v>
      </c>
      <c r="O1109" s="170"/>
    </row>
    <row r="1110" spans="1:104">
      <c r="A1110" s="177"/>
      <c r="B1110" s="180"/>
      <c r="C1110" s="326" t="s">
        <v>690</v>
      </c>
      <c r="D1110" s="327"/>
      <c r="E1110" s="181">
        <v>70</v>
      </c>
      <c r="F1110" s="182"/>
      <c r="G1110" s="183"/>
      <c r="M1110" s="179" t="s">
        <v>690</v>
      </c>
      <c r="O1110" s="170"/>
    </row>
    <row r="1111" spans="1:104">
      <c r="A1111" s="171">
        <v>122</v>
      </c>
      <c r="B1111" s="172" t="s">
        <v>691</v>
      </c>
      <c r="C1111" s="173" t="s">
        <v>692</v>
      </c>
      <c r="D1111" s="174" t="s">
        <v>149</v>
      </c>
      <c r="E1111" s="175">
        <v>326</v>
      </c>
      <c r="F1111" s="175">
        <v>0</v>
      </c>
      <c r="G1111" s="176">
        <f>E1111*F1111</f>
        <v>0</v>
      </c>
      <c r="O1111" s="170">
        <v>2</v>
      </c>
      <c r="AA1111" s="146">
        <v>1</v>
      </c>
      <c r="AB1111" s="146">
        <v>7</v>
      </c>
      <c r="AC1111" s="146">
        <v>7</v>
      </c>
      <c r="AZ1111" s="146">
        <v>2</v>
      </c>
      <c r="BA1111" s="146">
        <f>IF(AZ1111=1,G1111,0)</f>
        <v>0</v>
      </c>
      <c r="BB1111" s="146">
        <f>IF(AZ1111=2,G1111,0)</f>
        <v>0</v>
      </c>
      <c r="BC1111" s="146">
        <f>IF(AZ1111=3,G1111,0)</f>
        <v>0</v>
      </c>
      <c r="BD1111" s="146">
        <f>IF(AZ1111=4,G1111,0)</f>
        <v>0</v>
      </c>
      <c r="BE1111" s="146">
        <f>IF(AZ1111=5,G1111,0)</f>
        <v>0</v>
      </c>
      <c r="CA1111" s="170">
        <v>1</v>
      </c>
      <c r="CB1111" s="170">
        <v>7</v>
      </c>
      <c r="CZ1111" s="146">
        <v>0</v>
      </c>
    </row>
    <row r="1112" spans="1:104">
      <c r="A1112" s="177"/>
      <c r="B1112" s="180"/>
      <c r="C1112" s="326" t="s">
        <v>693</v>
      </c>
      <c r="D1112" s="327"/>
      <c r="E1112" s="181">
        <v>326</v>
      </c>
      <c r="F1112" s="182"/>
      <c r="G1112" s="183"/>
      <c r="M1112" s="179" t="s">
        <v>693</v>
      </c>
      <c r="O1112" s="170"/>
    </row>
    <row r="1113" spans="1:104" ht="22.5">
      <c r="A1113" s="171">
        <v>123</v>
      </c>
      <c r="B1113" s="172" t="s">
        <v>694</v>
      </c>
      <c r="C1113" s="173" t="s">
        <v>695</v>
      </c>
      <c r="D1113" s="174" t="s">
        <v>149</v>
      </c>
      <c r="E1113" s="175">
        <v>5</v>
      </c>
      <c r="F1113" s="175">
        <v>0</v>
      </c>
      <c r="G1113" s="176">
        <f>E1113*F1113</f>
        <v>0</v>
      </c>
      <c r="O1113" s="170">
        <v>2</v>
      </c>
      <c r="AA1113" s="146">
        <v>1</v>
      </c>
      <c r="AB1113" s="146">
        <v>7</v>
      </c>
      <c r="AC1113" s="146">
        <v>7</v>
      </c>
      <c r="AZ1113" s="146">
        <v>2</v>
      </c>
      <c r="BA1113" s="146">
        <f>IF(AZ1113=1,G1113,0)</f>
        <v>0</v>
      </c>
      <c r="BB1113" s="146">
        <f>IF(AZ1113=2,G1113,0)</f>
        <v>0</v>
      </c>
      <c r="BC1113" s="146">
        <f>IF(AZ1113=3,G1113,0)</f>
        <v>0</v>
      </c>
      <c r="BD1113" s="146">
        <f>IF(AZ1113=4,G1113,0)</f>
        <v>0</v>
      </c>
      <c r="BE1113" s="146">
        <f>IF(AZ1113=5,G1113,0)</f>
        <v>0</v>
      </c>
      <c r="CA1113" s="170">
        <v>1</v>
      </c>
      <c r="CB1113" s="170">
        <v>7</v>
      </c>
      <c r="CZ1113" s="146">
        <v>3.3500000000000001E-3</v>
      </c>
    </row>
    <row r="1114" spans="1:104">
      <c r="A1114" s="177"/>
      <c r="B1114" s="180"/>
      <c r="C1114" s="326" t="s">
        <v>696</v>
      </c>
      <c r="D1114" s="327"/>
      <c r="E1114" s="181">
        <v>5</v>
      </c>
      <c r="F1114" s="182"/>
      <c r="G1114" s="183"/>
      <c r="M1114" s="179" t="s">
        <v>696</v>
      </c>
      <c r="O1114" s="170"/>
    </row>
    <row r="1115" spans="1:104" ht="22.5">
      <c r="A1115" s="171">
        <v>124</v>
      </c>
      <c r="B1115" s="172" t="s">
        <v>697</v>
      </c>
      <c r="C1115" s="173" t="s">
        <v>698</v>
      </c>
      <c r="D1115" s="174" t="s">
        <v>149</v>
      </c>
      <c r="E1115" s="175">
        <v>326</v>
      </c>
      <c r="F1115" s="175">
        <v>0</v>
      </c>
      <c r="G1115" s="176">
        <f>E1115*F1115</f>
        <v>0</v>
      </c>
      <c r="O1115" s="170">
        <v>2</v>
      </c>
      <c r="AA1115" s="146">
        <v>1</v>
      </c>
      <c r="AB1115" s="146">
        <v>0</v>
      </c>
      <c r="AC1115" s="146">
        <v>0</v>
      </c>
      <c r="AZ1115" s="146">
        <v>2</v>
      </c>
      <c r="BA1115" s="146">
        <f>IF(AZ1115=1,G1115,0)</f>
        <v>0</v>
      </c>
      <c r="BB1115" s="146">
        <f>IF(AZ1115=2,G1115,0)</f>
        <v>0</v>
      </c>
      <c r="BC1115" s="146">
        <f>IF(AZ1115=3,G1115,0)</f>
        <v>0</v>
      </c>
      <c r="BD1115" s="146">
        <f>IF(AZ1115=4,G1115,0)</f>
        <v>0</v>
      </c>
      <c r="BE1115" s="146">
        <f>IF(AZ1115=5,G1115,0)</f>
        <v>0</v>
      </c>
      <c r="CA1115" s="170">
        <v>1</v>
      </c>
      <c r="CB1115" s="170">
        <v>0</v>
      </c>
      <c r="CZ1115" s="146">
        <v>6.0400000000000002E-3</v>
      </c>
    </row>
    <row r="1116" spans="1:104">
      <c r="A1116" s="177"/>
      <c r="B1116" s="180"/>
      <c r="C1116" s="326" t="s">
        <v>699</v>
      </c>
      <c r="D1116" s="327"/>
      <c r="E1116" s="181">
        <v>326</v>
      </c>
      <c r="F1116" s="182"/>
      <c r="G1116" s="183"/>
      <c r="M1116" s="179" t="s">
        <v>699</v>
      </c>
      <c r="O1116" s="170"/>
    </row>
    <row r="1117" spans="1:104">
      <c r="A1117" s="171">
        <v>125</v>
      </c>
      <c r="B1117" s="172" t="s">
        <v>700</v>
      </c>
      <c r="C1117" s="173" t="s">
        <v>701</v>
      </c>
      <c r="D1117" s="174" t="s">
        <v>62</v>
      </c>
      <c r="E1117" s="175">
        <v>0</v>
      </c>
      <c r="F1117" s="175">
        <v>0</v>
      </c>
      <c r="G1117" s="176">
        <f>E1117*F1117</f>
        <v>0</v>
      </c>
      <c r="O1117" s="170">
        <v>2</v>
      </c>
      <c r="AA1117" s="146">
        <v>7</v>
      </c>
      <c r="AB1117" s="146">
        <v>1002</v>
      </c>
      <c r="AC1117" s="146">
        <v>5</v>
      </c>
      <c r="AZ1117" s="146">
        <v>2</v>
      </c>
      <c r="BA1117" s="146">
        <f>IF(AZ1117=1,G1117,0)</f>
        <v>0</v>
      </c>
      <c r="BB1117" s="146">
        <f>IF(AZ1117=2,G1117,0)</f>
        <v>0</v>
      </c>
      <c r="BC1117" s="146">
        <f>IF(AZ1117=3,G1117,0)</f>
        <v>0</v>
      </c>
      <c r="BD1117" s="146">
        <f>IF(AZ1117=4,G1117,0)</f>
        <v>0</v>
      </c>
      <c r="BE1117" s="146">
        <f>IF(AZ1117=5,G1117,0)</f>
        <v>0</v>
      </c>
      <c r="CA1117" s="170">
        <v>7</v>
      </c>
      <c r="CB1117" s="170">
        <v>1002</v>
      </c>
      <c r="CZ1117" s="146">
        <v>0</v>
      </c>
    </row>
    <row r="1118" spans="1:104">
      <c r="A1118" s="184"/>
      <c r="B1118" s="185" t="s">
        <v>78</v>
      </c>
      <c r="C1118" s="186" t="str">
        <f>CONCATENATE(B1091," ",C1091)</f>
        <v>764 Konstrukce klempířské</v>
      </c>
      <c r="D1118" s="187"/>
      <c r="E1118" s="188"/>
      <c r="F1118" s="189"/>
      <c r="G1118" s="190">
        <f>SUM(G1091:G1117)</f>
        <v>0</v>
      </c>
      <c r="O1118" s="170">
        <v>4</v>
      </c>
      <c r="BA1118" s="191">
        <f>SUM(BA1091:BA1117)</f>
        <v>0</v>
      </c>
      <c r="BB1118" s="191">
        <f>SUM(BB1091:BB1117)</f>
        <v>0</v>
      </c>
      <c r="BC1118" s="191">
        <f>SUM(BC1091:BC1117)</f>
        <v>0</v>
      </c>
      <c r="BD1118" s="191">
        <f>SUM(BD1091:BD1117)</f>
        <v>0</v>
      </c>
      <c r="BE1118" s="191">
        <f>SUM(BE1091:BE1117)</f>
        <v>0</v>
      </c>
    </row>
    <row r="1119" spans="1:104">
      <c r="A1119" s="163" t="s">
        <v>74</v>
      </c>
      <c r="B1119" s="164" t="s">
        <v>702</v>
      </c>
      <c r="C1119" s="165" t="s">
        <v>703</v>
      </c>
      <c r="D1119" s="166"/>
      <c r="E1119" s="167"/>
      <c r="F1119" s="167"/>
      <c r="G1119" s="168"/>
      <c r="H1119" s="169"/>
      <c r="I1119" s="169"/>
      <c r="O1119" s="170">
        <v>1</v>
      </c>
    </row>
    <row r="1120" spans="1:104" ht="22.5">
      <c r="A1120" s="171">
        <v>126</v>
      </c>
      <c r="B1120" s="172" t="s">
        <v>704</v>
      </c>
      <c r="C1120" s="173" t="s">
        <v>705</v>
      </c>
      <c r="D1120" s="174" t="s">
        <v>413</v>
      </c>
      <c r="E1120" s="175">
        <v>5</v>
      </c>
      <c r="F1120" s="175">
        <v>0</v>
      </c>
      <c r="G1120" s="176">
        <f>E1120*F1120</f>
        <v>0</v>
      </c>
      <c r="O1120" s="170">
        <v>2</v>
      </c>
      <c r="AA1120" s="146">
        <v>1</v>
      </c>
      <c r="AB1120" s="146">
        <v>7</v>
      </c>
      <c r="AC1120" s="146">
        <v>7</v>
      </c>
      <c r="AZ1120" s="146">
        <v>2</v>
      </c>
      <c r="BA1120" s="146">
        <f>IF(AZ1120=1,G1120,0)</f>
        <v>0</v>
      </c>
      <c r="BB1120" s="146">
        <f>IF(AZ1120=2,G1120,0)</f>
        <v>0</v>
      </c>
      <c r="BC1120" s="146">
        <f>IF(AZ1120=3,G1120,0)</f>
        <v>0</v>
      </c>
      <c r="BD1120" s="146">
        <f>IF(AZ1120=4,G1120,0)</f>
        <v>0</v>
      </c>
      <c r="BE1120" s="146">
        <f>IF(AZ1120=5,G1120,0)</f>
        <v>0</v>
      </c>
      <c r="CA1120" s="170">
        <v>1</v>
      </c>
      <c r="CB1120" s="170">
        <v>7</v>
      </c>
      <c r="CZ1120" s="146">
        <v>0</v>
      </c>
    </row>
    <row r="1121" spans="1:104">
      <c r="A1121" s="177"/>
      <c r="B1121" s="180"/>
      <c r="C1121" s="326" t="s">
        <v>414</v>
      </c>
      <c r="D1121" s="327"/>
      <c r="E1121" s="181">
        <v>1</v>
      </c>
      <c r="F1121" s="182"/>
      <c r="G1121" s="183"/>
      <c r="M1121" s="179" t="s">
        <v>414</v>
      </c>
      <c r="O1121" s="170"/>
    </row>
    <row r="1122" spans="1:104">
      <c r="A1122" s="177"/>
      <c r="B1122" s="180"/>
      <c r="C1122" s="326" t="s">
        <v>415</v>
      </c>
      <c r="D1122" s="327"/>
      <c r="E1122" s="181">
        <v>1</v>
      </c>
      <c r="F1122" s="182"/>
      <c r="G1122" s="183"/>
      <c r="M1122" s="179" t="s">
        <v>415</v>
      </c>
      <c r="O1122" s="170"/>
    </row>
    <row r="1123" spans="1:104">
      <c r="A1123" s="177"/>
      <c r="B1123" s="180"/>
      <c r="C1123" s="326" t="s">
        <v>416</v>
      </c>
      <c r="D1123" s="327"/>
      <c r="E1123" s="181">
        <v>1</v>
      </c>
      <c r="F1123" s="182"/>
      <c r="G1123" s="183"/>
      <c r="M1123" s="179" t="s">
        <v>416</v>
      </c>
      <c r="O1123" s="170"/>
    </row>
    <row r="1124" spans="1:104">
      <c r="A1124" s="177"/>
      <c r="B1124" s="180"/>
      <c r="C1124" s="326" t="s">
        <v>469</v>
      </c>
      <c r="D1124" s="327"/>
      <c r="E1124" s="181">
        <v>1</v>
      </c>
      <c r="F1124" s="182"/>
      <c r="G1124" s="183"/>
      <c r="M1124" s="179" t="s">
        <v>469</v>
      </c>
      <c r="O1124" s="170"/>
    </row>
    <row r="1125" spans="1:104">
      <c r="A1125" s="177"/>
      <c r="B1125" s="180"/>
      <c r="C1125" s="326" t="s">
        <v>417</v>
      </c>
      <c r="D1125" s="327"/>
      <c r="E1125" s="181">
        <v>1</v>
      </c>
      <c r="F1125" s="182"/>
      <c r="G1125" s="183"/>
      <c r="M1125" s="179" t="s">
        <v>417</v>
      </c>
      <c r="O1125" s="170"/>
    </row>
    <row r="1126" spans="1:104">
      <c r="A1126" s="171">
        <v>127</v>
      </c>
      <c r="B1126" s="172" t="s">
        <v>706</v>
      </c>
      <c r="C1126" s="173" t="s">
        <v>707</v>
      </c>
      <c r="D1126" s="174" t="s">
        <v>413</v>
      </c>
      <c r="E1126" s="175">
        <v>7</v>
      </c>
      <c r="F1126" s="175">
        <v>0</v>
      </c>
      <c r="G1126" s="176">
        <f>E1126*F1126</f>
        <v>0</v>
      </c>
      <c r="O1126" s="170">
        <v>2</v>
      </c>
      <c r="AA1126" s="146">
        <v>1</v>
      </c>
      <c r="AB1126" s="146">
        <v>7</v>
      </c>
      <c r="AC1126" s="146">
        <v>7</v>
      </c>
      <c r="AZ1126" s="146">
        <v>2</v>
      </c>
      <c r="BA1126" s="146">
        <f>IF(AZ1126=1,G1126,0)</f>
        <v>0</v>
      </c>
      <c r="BB1126" s="146">
        <f>IF(AZ1126=2,G1126,0)</f>
        <v>0</v>
      </c>
      <c r="BC1126" s="146">
        <f>IF(AZ1126=3,G1126,0)</f>
        <v>0</v>
      </c>
      <c r="BD1126" s="146">
        <f>IF(AZ1126=4,G1126,0)</f>
        <v>0</v>
      </c>
      <c r="BE1126" s="146">
        <f>IF(AZ1126=5,G1126,0)</f>
        <v>0</v>
      </c>
      <c r="CA1126" s="170">
        <v>1</v>
      </c>
      <c r="CB1126" s="170">
        <v>7</v>
      </c>
      <c r="CZ1126" s="146">
        <v>0</v>
      </c>
    </row>
    <row r="1127" spans="1:104">
      <c r="A1127" s="177"/>
      <c r="B1127" s="180"/>
      <c r="C1127" s="326" t="s">
        <v>708</v>
      </c>
      <c r="D1127" s="327"/>
      <c r="E1127" s="181">
        <v>2</v>
      </c>
      <c r="F1127" s="182"/>
      <c r="G1127" s="183"/>
      <c r="M1127" s="179" t="s">
        <v>708</v>
      </c>
      <c r="O1127" s="170"/>
    </row>
    <row r="1128" spans="1:104">
      <c r="A1128" s="177"/>
      <c r="B1128" s="180"/>
      <c r="C1128" s="326" t="s">
        <v>709</v>
      </c>
      <c r="D1128" s="327"/>
      <c r="E1128" s="181">
        <v>1</v>
      </c>
      <c r="F1128" s="182"/>
      <c r="G1128" s="183"/>
      <c r="M1128" s="179" t="s">
        <v>709</v>
      </c>
      <c r="O1128" s="170"/>
    </row>
    <row r="1129" spans="1:104">
      <c r="A1129" s="177"/>
      <c r="B1129" s="180"/>
      <c r="C1129" s="326" t="s">
        <v>710</v>
      </c>
      <c r="D1129" s="327"/>
      <c r="E1129" s="181">
        <v>2</v>
      </c>
      <c r="F1129" s="182"/>
      <c r="G1129" s="183"/>
      <c r="M1129" s="179" t="s">
        <v>710</v>
      </c>
      <c r="O1129" s="170"/>
    </row>
    <row r="1130" spans="1:104">
      <c r="A1130" s="177"/>
      <c r="B1130" s="180"/>
      <c r="C1130" s="326" t="s">
        <v>711</v>
      </c>
      <c r="D1130" s="327"/>
      <c r="E1130" s="181">
        <v>2</v>
      </c>
      <c r="F1130" s="182"/>
      <c r="G1130" s="183"/>
      <c r="M1130" s="179" t="s">
        <v>711</v>
      </c>
      <c r="O1130" s="170"/>
    </row>
    <row r="1131" spans="1:104">
      <c r="A1131" s="171">
        <v>128</v>
      </c>
      <c r="B1131" s="172" t="s">
        <v>712</v>
      </c>
      <c r="C1131" s="173" t="s">
        <v>713</v>
      </c>
      <c r="D1131" s="174" t="s">
        <v>413</v>
      </c>
      <c r="E1131" s="175">
        <v>5</v>
      </c>
      <c r="F1131" s="175">
        <v>0</v>
      </c>
      <c r="G1131" s="176">
        <f>E1131*F1131</f>
        <v>0</v>
      </c>
      <c r="O1131" s="170">
        <v>2</v>
      </c>
      <c r="AA1131" s="146">
        <v>3</v>
      </c>
      <c r="AB1131" s="146">
        <v>1</v>
      </c>
      <c r="AC1131" s="146">
        <v>611601203</v>
      </c>
      <c r="AZ1131" s="146">
        <v>2</v>
      </c>
      <c r="BA1131" s="146">
        <f>IF(AZ1131=1,G1131,0)</f>
        <v>0</v>
      </c>
      <c r="BB1131" s="146">
        <f>IF(AZ1131=2,G1131,0)</f>
        <v>0</v>
      </c>
      <c r="BC1131" s="146">
        <f>IF(AZ1131=3,G1131,0)</f>
        <v>0</v>
      </c>
      <c r="BD1131" s="146">
        <f>IF(AZ1131=4,G1131,0)</f>
        <v>0</v>
      </c>
      <c r="BE1131" s="146">
        <f>IF(AZ1131=5,G1131,0)</f>
        <v>0</v>
      </c>
      <c r="CA1131" s="170">
        <v>3</v>
      </c>
      <c r="CB1131" s="170">
        <v>1</v>
      </c>
      <c r="CZ1131" s="146">
        <v>1.9E-2</v>
      </c>
    </row>
    <row r="1132" spans="1:104">
      <c r="A1132" s="177"/>
      <c r="B1132" s="178"/>
      <c r="C1132" s="323" t="s">
        <v>714</v>
      </c>
      <c r="D1132" s="324"/>
      <c r="E1132" s="324"/>
      <c r="F1132" s="324"/>
      <c r="G1132" s="325"/>
      <c r="L1132" s="179" t="s">
        <v>714</v>
      </c>
      <c r="O1132" s="170">
        <v>3</v>
      </c>
    </row>
    <row r="1133" spans="1:104">
      <c r="A1133" s="177"/>
      <c r="B1133" s="180"/>
      <c r="C1133" s="326" t="s">
        <v>414</v>
      </c>
      <c r="D1133" s="327"/>
      <c r="E1133" s="181">
        <v>1</v>
      </c>
      <c r="F1133" s="182"/>
      <c r="G1133" s="183"/>
      <c r="M1133" s="179" t="s">
        <v>414</v>
      </c>
      <c r="O1133" s="170"/>
    </row>
    <row r="1134" spans="1:104">
      <c r="A1134" s="177"/>
      <c r="B1134" s="180"/>
      <c r="C1134" s="326" t="s">
        <v>415</v>
      </c>
      <c r="D1134" s="327"/>
      <c r="E1134" s="181">
        <v>1</v>
      </c>
      <c r="F1134" s="182"/>
      <c r="G1134" s="183"/>
      <c r="M1134" s="179" t="s">
        <v>415</v>
      </c>
      <c r="O1134" s="170"/>
    </row>
    <row r="1135" spans="1:104">
      <c r="A1135" s="177"/>
      <c r="B1135" s="180"/>
      <c r="C1135" s="326" t="s">
        <v>416</v>
      </c>
      <c r="D1135" s="327"/>
      <c r="E1135" s="181">
        <v>1</v>
      </c>
      <c r="F1135" s="182"/>
      <c r="G1135" s="183"/>
      <c r="M1135" s="179" t="s">
        <v>416</v>
      </c>
      <c r="O1135" s="170"/>
    </row>
    <row r="1136" spans="1:104">
      <c r="A1136" s="177"/>
      <c r="B1136" s="180"/>
      <c r="C1136" s="326" t="s">
        <v>469</v>
      </c>
      <c r="D1136" s="327"/>
      <c r="E1136" s="181">
        <v>1</v>
      </c>
      <c r="F1136" s="182"/>
      <c r="G1136" s="183"/>
      <c r="M1136" s="179" t="s">
        <v>469</v>
      </c>
      <c r="O1136" s="170"/>
    </row>
    <row r="1137" spans="1:104">
      <c r="A1137" s="177"/>
      <c r="B1137" s="180"/>
      <c r="C1137" s="326" t="s">
        <v>417</v>
      </c>
      <c r="D1137" s="327"/>
      <c r="E1137" s="181">
        <v>1</v>
      </c>
      <c r="F1137" s="182"/>
      <c r="G1137" s="183"/>
      <c r="M1137" s="179" t="s">
        <v>417</v>
      </c>
      <c r="O1137" s="170"/>
    </row>
    <row r="1138" spans="1:104">
      <c r="A1138" s="171">
        <v>129</v>
      </c>
      <c r="B1138" s="172" t="s">
        <v>715</v>
      </c>
      <c r="C1138" s="173" t="s">
        <v>716</v>
      </c>
      <c r="D1138" s="174" t="s">
        <v>62</v>
      </c>
      <c r="E1138" s="175">
        <v>0</v>
      </c>
      <c r="F1138" s="175">
        <v>0</v>
      </c>
      <c r="G1138" s="176">
        <f>E1138*F1138</f>
        <v>0</v>
      </c>
      <c r="O1138" s="170">
        <v>2</v>
      </c>
      <c r="AA1138" s="146">
        <v>7</v>
      </c>
      <c r="AB1138" s="146">
        <v>1002</v>
      </c>
      <c r="AC1138" s="146">
        <v>5</v>
      </c>
      <c r="AZ1138" s="146">
        <v>2</v>
      </c>
      <c r="BA1138" s="146">
        <f>IF(AZ1138=1,G1138,0)</f>
        <v>0</v>
      </c>
      <c r="BB1138" s="146">
        <f>IF(AZ1138=2,G1138,0)</f>
        <v>0</v>
      </c>
      <c r="BC1138" s="146">
        <f>IF(AZ1138=3,G1138,0)</f>
        <v>0</v>
      </c>
      <c r="BD1138" s="146">
        <f>IF(AZ1138=4,G1138,0)</f>
        <v>0</v>
      </c>
      <c r="BE1138" s="146">
        <f>IF(AZ1138=5,G1138,0)</f>
        <v>0</v>
      </c>
      <c r="CA1138" s="170">
        <v>7</v>
      </c>
      <c r="CB1138" s="170">
        <v>1002</v>
      </c>
      <c r="CZ1138" s="146">
        <v>0</v>
      </c>
    </row>
    <row r="1139" spans="1:104">
      <c r="A1139" s="184"/>
      <c r="B1139" s="185" t="s">
        <v>78</v>
      </c>
      <c r="C1139" s="186" t="str">
        <f>CONCATENATE(B1119," ",C1119)</f>
        <v>766 Konstrukce truhlářské</v>
      </c>
      <c r="D1139" s="187"/>
      <c r="E1139" s="188"/>
      <c r="F1139" s="189"/>
      <c r="G1139" s="190">
        <f>SUM(G1119:G1138)</f>
        <v>0</v>
      </c>
      <c r="O1139" s="170">
        <v>4</v>
      </c>
      <c r="BA1139" s="191">
        <f>SUM(BA1119:BA1138)</f>
        <v>0</v>
      </c>
      <c r="BB1139" s="191">
        <f>SUM(BB1119:BB1138)</f>
        <v>0</v>
      </c>
      <c r="BC1139" s="191">
        <f>SUM(BC1119:BC1138)</f>
        <v>0</v>
      </c>
      <c r="BD1139" s="191">
        <f>SUM(BD1119:BD1138)</f>
        <v>0</v>
      </c>
      <c r="BE1139" s="191">
        <f>SUM(BE1119:BE1138)</f>
        <v>0</v>
      </c>
    </row>
    <row r="1140" spans="1:104">
      <c r="A1140" s="163" t="s">
        <v>74</v>
      </c>
      <c r="B1140" s="164" t="s">
        <v>717</v>
      </c>
      <c r="C1140" s="165" t="s">
        <v>718</v>
      </c>
      <c r="D1140" s="166"/>
      <c r="E1140" s="167"/>
      <c r="F1140" s="167"/>
      <c r="G1140" s="168"/>
      <c r="H1140" s="169"/>
      <c r="I1140" s="169"/>
      <c r="O1140" s="170">
        <v>1</v>
      </c>
    </row>
    <row r="1141" spans="1:104">
      <c r="A1141" s="171">
        <v>130</v>
      </c>
      <c r="B1141" s="172" t="s">
        <v>719</v>
      </c>
      <c r="C1141" s="173" t="s">
        <v>720</v>
      </c>
      <c r="D1141" s="174" t="s">
        <v>721</v>
      </c>
      <c r="E1141" s="175">
        <v>4</v>
      </c>
      <c r="F1141" s="175">
        <v>0</v>
      </c>
      <c r="G1141" s="176">
        <f>E1141*F1141</f>
        <v>0</v>
      </c>
      <c r="O1141" s="170">
        <v>2</v>
      </c>
      <c r="AA1141" s="146">
        <v>1</v>
      </c>
      <c r="AB1141" s="146">
        <v>7</v>
      </c>
      <c r="AC1141" s="146">
        <v>7</v>
      </c>
      <c r="AZ1141" s="146">
        <v>2</v>
      </c>
      <c r="BA1141" s="146">
        <f>IF(AZ1141=1,G1141,0)</f>
        <v>0</v>
      </c>
      <c r="BB1141" s="146">
        <f>IF(AZ1141=2,G1141,0)</f>
        <v>0</v>
      </c>
      <c r="BC1141" s="146">
        <f>IF(AZ1141=3,G1141,0)</f>
        <v>0</v>
      </c>
      <c r="BD1141" s="146">
        <f>IF(AZ1141=4,G1141,0)</f>
        <v>0</v>
      </c>
      <c r="BE1141" s="146">
        <f>IF(AZ1141=5,G1141,0)</f>
        <v>0</v>
      </c>
      <c r="CA1141" s="170">
        <v>1</v>
      </c>
      <c r="CB1141" s="170">
        <v>7</v>
      </c>
      <c r="CZ1141" s="146">
        <v>0</v>
      </c>
    </row>
    <row r="1142" spans="1:104">
      <c r="A1142" s="177"/>
      <c r="B1142" s="180"/>
      <c r="C1142" s="326" t="s">
        <v>722</v>
      </c>
      <c r="D1142" s="327"/>
      <c r="E1142" s="181">
        <v>4</v>
      </c>
      <c r="F1142" s="182"/>
      <c r="G1142" s="183"/>
      <c r="M1142" s="204">
        <v>0.29444444444444445</v>
      </c>
      <c r="O1142" s="170"/>
    </row>
    <row r="1143" spans="1:104">
      <c r="A1143" s="171">
        <v>131</v>
      </c>
      <c r="B1143" s="172" t="s">
        <v>723</v>
      </c>
      <c r="C1143" s="173" t="s">
        <v>724</v>
      </c>
      <c r="D1143" s="174" t="s">
        <v>85</v>
      </c>
      <c r="E1143" s="175">
        <v>2.5112000000000001</v>
      </c>
      <c r="F1143" s="175">
        <v>0</v>
      </c>
      <c r="G1143" s="176">
        <f>E1143*F1143</f>
        <v>0</v>
      </c>
      <c r="O1143" s="170">
        <v>2</v>
      </c>
      <c r="AA1143" s="146">
        <v>1</v>
      </c>
      <c r="AB1143" s="146">
        <v>7</v>
      </c>
      <c r="AC1143" s="146">
        <v>7</v>
      </c>
      <c r="AZ1143" s="146">
        <v>2</v>
      </c>
      <c r="BA1143" s="146">
        <f>IF(AZ1143=1,G1143,0)</f>
        <v>0</v>
      </c>
      <c r="BB1143" s="146">
        <f>IF(AZ1143=2,G1143,0)</f>
        <v>0</v>
      </c>
      <c r="BC1143" s="146">
        <f>IF(AZ1143=3,G1143,0)</f>
        <v>0</v>
      </c>
      <c r="BD1143" s="146">
        <f>IF(AZ1143=4,G1143,0)</f>
        <v>0</v>
      </c>
      <c r="BE1143" s="146">
        <f>IF(AZ1143=5,G1143,0)</f>
        <v>0</v>
      </c>
      <c r="CA1143" s="170">
        <v>1</v>
      </c>
      <c r="CB1143" s="170">
        <v>7</v>
      </c>
      <c r="CZ1143" s="146">
        <v>0</v>
      </c>
    </row>
    <row r="1144" spans="1:104">
      <c r="A1144" s="177"/>
      <c r="B1144" s="180"/>
      <c r="C1144" s="326" t="s">
        <v>725</v>
      </c>
      <c r="D1144" s="327"/>
      <c r="E1144" s="181">
        <v>2.5112000000000001</v>
      </c>
      <c r="F1144" s="182"/>
      <c r="G1144" s="183"/>
      <c r="M1144" s="179" t="s">
        <v>725</v>
      </c>
      <c r="O1144" s="170"/>
    </row>
    <row r="1145" spans="1:104">
      <c r="A1145" s="171">
        <v>132</v>
      </c>
      <c r="B1145" s="172" t="s">
        <v>726</v>
      </c>
      <c r="C1145" s="173" t="s">
        <v>727</v>
      </c>
      <c r="D1145" s="174" t="s">
        <v>413</v>
      </c>
      <c r="E1145" s="175">
        <v>3</v>
      </c>
      <c r="F1145" s="175">
        <v>0</v>
      </c>
      <c r="G1145" s="176">
        <f>E1145*F1145</f>
        <v>0</v>
      </c>
      <c r="O1145" s="170">
        <v>2</v>
      </c>
      <c r="AA1145" s="146">
        <v>1</v>
      </c>
      <c r="AB1145" s="146">
        <v>7</v>
      </c>
      <c r="AC1145" s="146">
        <v>7</v>
      </c>
      <c r="AZ1145" s="146">
        <v>2</v>
      </c>
      <c r="BA1145" s="146">
        <f>IF(AZ1145=1,G1145,0)</f>
        <v>0</v>
      </c>
      <c r="BB1145" s="146">
        <f>IF(AZ1145=2,G1145,0)</f>
        <v>0</v>
      </c>
      <c r="BC1145" s="146">
        <f>IF(AZ1145=3,G1145,0)</f>
        <v>0</v>
      </c>
      <c r="BD1145" s="146">
        <f>IF(AZ1145=4,G1145,0)</f>
        <v>0</v>
      </c>
      <c r="BE1145" s="146">
        <f>IF(AZ1145=5,G1145,0)</f>
        <v>0</v>
      </c>
      <c r="CA1145" s="170">
        <v>1</v>
      </c>
      <c r="CB1145" s="170">
        <v>7</v>
      </c>
      <c r="CZ1145" s="146">
        <v>0</v>
      </c>
    </row>
    <row r="1146" spans="1:104">
      <c r="A1146" s="177"/>
      <c r="B1146" s="180"/>
      <c r="C1146" s="326" t="s">
        <v>728</v>
      </c>
      <c r="D1146" s="327"/>
      <c r="E1146" s="181">
        <v>3</v>
      </c>
      <c r="F1146" s="182"/>
      <c r="G1146" s="183"/>
      <c r="M1146" s="204">
        <v>8.5416666666666655E-2</v>
      </c>
      <c r="O1146" s="170"/>
    </row>
    <row r="1147" spans="1:104">
      <c r="A1147" s="171">
        <v>133</v>
      </c>
      <c r="B1147" s="172" t="s">
        <v>729</v>
      </c>
      <c r="C1147" s="173" t="s">
        <v>730</v>
      </c>
      <c r="D1147" s="174" t="s">
        <v>128</v>
      </c>
      <c r="E1147" s="175">
        <v>3</v>
      </c>
      <c r="F1147" s="175">
        <v>0</v>
      </c>
      <c r="G1147" s="176">
        <f>E1147*F1147</f>
        <v>0</v>
      </c>
      <c r="O1147" s="170">
        <v>2</v>
      </c>
      <c r="AA1147" s="146">
        <v>1</v>
      </c>
      <c r="AB1147" s="146">
        <v>7</v>
      </c>
      <c r="AC1147" s="146">
        <v>7</v>
      </c>
      <c r="AZ1147" s="146">
        <v>2</v>
      </c>
      <c r="BA1147" s="146">
        <f>IF(AZ1147=1,G1147,0)</f>
        <v>0</v>
      </c>
      <c r="BB1147" s="146">
        <f>IF(AZ1147=2,G1147,0)</f>
        <v>0</v>
      </c>
      <c r="BC1147" s="146">
        <f>IF(AZ1147=3,G1147,0)</f>
        <v>0</v>
      </c>
      <c r="BD1147" s="146">
        <f>IF(AZ1147=4,G1147,0)</f>
        <v>0</v>
      </c>
      <c r="BE1147" s="146">
        <f>IF(AZ1147=5,G1147,0)</f>
        <v>0</v>
      </c>
      <c r="CA1147" s="170">
        <v>1</v>
      </c>
      <c r="CB1147" s="170">
        <v>7</v>
      </c>
      <c r="CZ1147" s="146">
        <v>6.0000000000000002E-5</v>
      </c>
    </row>
    <row r="1148" spans="1:104">
      <c r="A1148" s="177"/>
      <c r="B1148" s="180"/>
      <c r="C1148" s="326" t="s">
        <v>728</v>
      </c>
      <c r="D1148" s="327"/>
      <c r="E1148" s="181">
        <v>3</v>
      </c>
      <c r="F1148" s="182"/>
      <c r="G1148" s="183"/>
      <c r="M1148" s="204">
        <v>8.5416666666666655E-2</v>
      </c>
      <c r="O1148" s="170"/>
    </row>
    <row r="1149" spans="1:104">
      <c r="A1149" s="171">
        <v>134</v>
      </c>
      <c r="B1149" s="172" t="s">
        <v>731</v>
      </c>
      <c r="C1149" s="173" t="s">
        <v>732</v>
      </c>
      <c r="D1149" s="174" t="s">
        <v>413</v>
      </c>
      <c r="E1149" s="175">
        <v>2</v>
      </c>
      <c r="F1149" s="175">
        <v>0</v>
      </c>
      <c r="G1149" s="176">
        <f>E1149*F1149</f>
        <v>0</v>
      </c>
      <c r="O1149" s="170">
        <v>2</v>
      </c>
      <c r="AA1149" s="146">
        <v>1</v>
      </c>
      <c r="AB1149" s="146">
        <v>7</v>
      </c>
      <c r="AC1149" s="146">
        <v>7</v>
      </c>
      <c r="AZ1149" s="146">
        <v>2</v>
      </c>
      <c r="BA1149" s="146">
        <f>IF(AZ1149=1,G1149,0)</f>
        <v>0</v>
      </c>
      <c r="BB1149" s="146">
        <f>IF(AZ1149=2,G1149,0)</f>
        <v>0</v>
      </c>
      <c r="BC1149" s="146">
        <f>IF(AZ1149=3,G1149,0)</f>
        <v>0</v>
      </c>
      <c r="BD1149" s="146">
        <f>IF(AZ1149=4,G1149,0)</f>
        <v>0</v>
      </c>
      <c r="BE1149" s="146">
        <f>IF(AZ1149=5,G1149,0)</f>
        <v>0</v>
      </c>
      <c r="CA1149" s="170">
        <v>1</v>
      </c>
      <c r="CB1149" s="170">
        <v>7</v>
      </c>
      <c r="CZ1149" s="146">
        <v>2.5000000000000001E-4</v>
      </c>
    </row>
    <row r="1150" spans="1:104">
      <c r="A1150" s="177"/>
      <c r="B1150" s="178"/>
      <c r="C1150" s="323" t="s">
        <v>733</v>
      </c>
      <c r="D1150" s="324"/>
      <c r="E1150" s="324"/>
      <c r="F1150" s="324"/>
      <c r="G1150" s="325"/>
      <c r="L1150" s="179" t="s">
        <v>733</v>
      </c>
      <c r="O1150" s="170">
        <v>3</v>
      </c>
    </row>
    <row r="1151" spans="1:104">
      <c r="A1151" s="177"/>
      <c r="B1151" s="180"/>
      <c r="C1151" s="326" t="s">
        <v>734</v>
      </c>
      <c r="D1151" s="327"/>
      <c r="E1151" s="181">
        <v>2</v>
      </c>
      <c r="F1151" s="182"/>
      <c r="G1151" s="183"/>
      <c r="M1151" s="179" t="s">
        <v>734</v>
      </c>
      <c r="O1151" s="170"/>
    </row>
    <row r="1152" spans="1:104">
      <c r="A1152" s="171">
        <v>135</v>
      </c>
      <c r="B1152" s="172" t="s">
        <v>735</v>
      </c>
      <c r="C1152" s="173" t="s">
        <v>736</v>
      </c>
      <c r="D1152" s="174" t="s">
        <v>149</v>
      </c>
      <c r="E1152" s="175">
        <v>13.5</v>
      </c>
      <c r="F1152" s="175">
        <v>0</v>
      </c>
      <c r="G1152" s="176">
        <f>E1152*F1152</f>
        <v>0</v>
      </c>
      <c r="O1152" s="170">
        <v>2</v>
      </c>
      <c r="AA1152" s="146">
        <v>1</v>
      </c>
      <c r="AB1152" s="146">
        <v>7</v>
      </c>
      <c r="AC1152" s="146">
        <v>7</v>
      </c>
      <c r="AZ1152" s="146">
        <v>2</v>
      </c>
      <c r="BA1152" s="146">
        <f>IF(AZ1152=1,G1152,0)</f>
        <v>0</v>
      </c>
      <c r="BB1152" s="146">
        <f>IF(AZ1152=2,G1152,0)</f>
        <v>0</v>
      </c>
      <c r="BC1152" s="146">
        <f>IF(AZ1152=3,G1152,0)</f>
        <v>0</v>
      </c>
      <c r="BD1152" s="146">
        <f>IF(AZ1152=4,G1152,0)</f>
        <v>0</v>
      </c>
      <c r="BE1152" s="146">
        <f>IF(AZ1152=5,G1152,0)</f>
        <v>0</v>
      </c>
      <c r="CA1152" s="170">
        <v>1</v>
      </c>
      <c r="CB1152" s="170">
        <v>7</v>
      </c>
      <c r="CZ1152" s="146">
        <v>6.0000000000000002E-5</v>
      </c>
    </row>
    <row r="1153" spans="1:104">
      <c r="A1153" s="177"/>
      <c r="B1153" s="180"/>
      <c r="C1153" s="326" t="s">
        <v>737</v>
      </c>
      <c r="D1153" s="327"/>
      <c r="E1153" s="181">
        <v>13.5</v>
      </c>
      <c r="F1153" s="182"/>
      <c r="G1153" s="183"/>
      <c r="M1153" s="179" t="s">
        <v>737</v>
      </c>
      <c r="O1153" s="170"/>
    </row>
    <row r="1154" spans="1:104">
      <c r="A1154" s="171">
        <v>136</v>
      </c>
      <c r="B1154" s="172" t="s">
        <v>738</v>
      </c>
      <c r="C1154" s="173" t="s">
        <v>739</v>
      </c>
      <c r="D1154" s="174" t="s">
        <v>413</v>
      </c>
      <c r="E1154" s="175">
        <v>2</v>
      </c>
      <c r="F1154" s="175">
        <v>0</v>
      </c>
      <c r="G1154" s="176">
        <f>E1154*F1154</f>
        <v>0</v>
      </c>
      <c r="O1154" s="170">
        <v>2</v>
      </c>
      <c r="AA1154" s="146">
        <v>1</v>
      </c>
      <c r="AB1154" s="146">
        <v>7</v>
      </c>
      <c r="AC1154" s="146">
        <v>7</v>
      </c>
      <c r="AZ1154" s="146">
        <v>2</v>
      </c>
      <c r="BA1154" s="146">
        <f>IF(AZ1154=1,G1154,0)</f>
        <v>0</v>
      </c>
      <c r="BB1154" s="146">
        <f>IF(AZ1154=2,G1154,0)</f>
        <v>0</v>
      </c>
      <c r="BC1154" s="146">
        <f>IF(AZ1154=3,G1154,0)</f>
        <v>0</v>
      </c>
      <c r="BD1154" s="146">
        <f>IF(AZ1154=4,G1154,0)</f>
        <v>0</v>
      </c>
      <c r="BE1154" s="146">
        <f>IF(AZ1154=5,G1154,0)</f>
        <v>0</v>
      </c>
      <c r="CA1154" s="170">
        <v>1</v>
      </c>
      <c r="CB1154" s="170">
        <v>7</v>
      </c>
      <c r="CZ1154" s="146">
        <v>0</v>
      </c>
    </row>
    <row r="1155" spans="1:104">
      <c r="A1155" s="177"/>
      <c r="B1155" s="180"/>
      <c r="C1155" s="326" t="s">
        <v>740</v>
      </c>
      <c r="D1155" s="327"/>
      <c r="E1155" s="181">
        <v>2</v>
      </c>
      <c r="F1155" s="182"/>
      <c r="G1155" s="183"/>
      <c r="M1155" s="179" t="s">
        <v>740</v>
      </c>
      <c r="O1155" s="170"/>
    </row>
    <row r="1156" spans="1:104">
      <c r="A1156" s="171">
        <v>137</v>
      </c>
      <c r="B1156" s="172" t="s">
        <v>741</v>
      </c>
      <c r="C1156" s="173" t="s">
        <v>742</v>
      </c>
      <c r="D1156" s="174" t="s">
        <v>77</v>
      </c>
      <c r="E1156" s="175">
        <v>3</v>
      </c>
      <c r="F1156" s="175">
        <v>0</v>
      </c>
      <c r="G1156" s="176">
        <f>E1156*F1156</f>
        <v>0</v>
      </c>
      <c r="O1156" s="170">
        <v>2</v>
      </c>
      <c r="AA1156" s="146">
        <v>1</v>
      </c>
      <c r="AB1156" s="146">
        <v>7</v>
      </c>
      <c r="AC1156" s="146">
        <v>7</v>
      </c>
      <c r="AZ1156" s="146">
        <v>2</v>
      </c>
      <c r="BA1156" s="146">
        <f>IF(AZ1156=1,G1156,0)</f>
        <v>0</v>
      </c>
      <c r="BB1156" s="146">
        <f>IF(AZ1156=2,G1156,0)</f>
        <v>0</v>
      </c>
      <c r="BC1156" s="146">
        <f>IF(AZ1156=3,G1156,0)</f>
        <v>0</v>
      </c>
      <c r="BD1156" s="146">
        <f>IF(AZ1156=4,G1156,0)</f>
        <v>0</v>
      </c>
      <c r="BE1156" s="146">
        <f>IF(AZ1156=5,G1156,0)</f>
        <v>0</v>
      </c>
      <c r="CA1156" s="170">
        <v>1</v>
      </c>
      <c r="CB1156" s="170">
        <v>7</v>
      </c>
      <c r="CZ1156" s="146">
        <v>5.0000000000000002E-5</v>
      </c>
    </row>
    <row r="1157" spans="1:104">
      <c r="A1157" s="177"/>
      <c r="B1157" s="180"/>
      <c r="C1157" s="326" t="s">
        <v>743</v>
      </c>
      <c r="D1157" s="327"/>
      <c r="E1157" s="181">
        <v>2</v>
      </c>
      <c r="F1157" s="182"/>
      <c r="G1157" s="183"/>
      <c r="M1157" s="204">
        <v>0.20972222222222223</v>
      </c>
      <c r="O1157" s="170"/>
    </row>
    <row r="1158" spans="1:104">
      <c r="A1158" s="177"/>
      <c r="B1158" s="180"/>
      <c r="C1158" s="326" t="s">
        <v>744</v>
      </c>
      <c r="D1158" s="327"/>
      <c r="E1158" s="181">
        <v>1</v>
      </c>
      <c r="F1158" s="182"/>
      <c r="G1158" s="183"/>
      <c r="M1158" s="204">
        <v>0.25069444444444444</v>
      </c>
      <c r="O1158" s="170"/>
    </row>
    <row r="1159" spans="1:104" ht="22.5">
      <c r="A1159" s="171">
        <v>138</v>
      </c>
      <c r="B1159" s="172" t="s">
        <v>745</v>
      </c>
      <c r="C1159" s="173" t="s">
        <v>746</v>
      </c>
      <c r="D1159" s="174" t="s">
        <v>413</v>
      </c>
      <c r="E1159" s="175">
        <v>2</v>
      </c>
      <c r="F1159" s="175">
        <v>0</v>
      </c>
      <c r="G1159" s="176">
        <f>E1159*F1159</f>
        <v>0</v>
      </c>
      <c r="O1159" s="170">
        <v>2</v>
      </c>
      <c r="AA1159" s="146">
        <v>3</v>
      </c>
      <c r="AB1159" s="146">
        <v>7</v>
      </c>
      <c r="AC1159" s="146">
        <v>283189132</v>
      </c>
      <c r="AZ1159" s="146">
        <v>2</v>
      </c>
      <c r="BA1159" s="146">
        <f>IF(AZ1159=1,G1159,0)</f>
        <v>0</v>
      </c>
      <c r="BB1159" s="146">
        <f>IF(AZ1159=2,G1159,0)</f>
        <v>0</v>
      </c>
      <c r="BC1159" s="146">
        <f>IF(AZ1159=3,G1159,0)</f>
        <v>0</v>
      </c>
      <c r="BD1159" s="146">
        <f>IF(AZ1159=4,G1159,0)</f>
        <v>0</v>
      </c>
      <c r="BE1159" s="146">
        <f>IF(AZ1159=5,G1159,0)</f>
        <v>0</v>
      </c>
      <c r="CA1159" s="170">
        <v>3</v>
      </c>
      <c r="CB1159" s="170">
        <v>7</v>
      </c>
      <c r="CZ1159" s="146">
        <v>1.2E-2</v>
      </c>
    </row>
    <row r="1160" spans="1:104">
      <c r="A1160" s="177"/>
      <c r="B1160" s="180"/>
      <c r="C1160" s="326" t="s">
        <v>747</v>
      </c>
      <c r="D1160" s="327"/>
      <c r="E1160" s="181">
        <v>2</v>
      </c>
      <c r="F1160" s="182"/>
      <c r="G1160" s="183"/>
      <c r="M1160" s="179" t="s">
        <v>747</v>
      </c>
      <c r="O1160" s="170"/>
    </row>
    <row r="1161" spans="1:104" ht="22.5">
      <c r="A1161" s="171">
        <v>139</v>
      </c>
      <c r="B1161" s="172" t="s">
        <v>748</v>
      </c>
      <c r="C1161" s="173" t="s">
        <v>749</v>
      </c>
      <c r="D1161" s="174" t="s">
        <v>413</v>
      </c>
      <c r="E1161" s="175">
        <v>2</v>
      </c>
      <c r="F1161" s="175">
        <v>0</v>
      </c>
      <c r="G1161" s="176">
        <f>E1161*F1161</f>
        <v>0</v>
      </c>
      <c r="O1161" s="170">
        <v>2</v>
      </c>
      <c r="AA1161" s="146">
        <v>3</v>
      </c>
      <c r="AB1161" s="146">
        <v>7</v>
      </c>
      <c r="AC1161" s="146">
        <v>28349000</v>
      </c>
      <c r="AZ1161" s="146">
        <v>2</v>
      </c>
      <c r="BA1161" s="146">
        <f>IF(AZ1161=1,G1161,0)</f>
        <v>0</v>
      </c>
      <c r="BB1161" s="146">
        <f>IF(AZ1161=2,G1161,0)</f>
        <v>0</v>
      </c>
      <c r="BC1161" s="146">
        <f>IF(AZ1161=3,G1161,0)</f>
        <v>0</v>
      </c>
      <c r="BD1161" s="146">
        <f>IF(AZ1161=4,G1161,0)</f>
        <v>0</v>
      </c>
      <c r="BE1161" s="146">
        <f>IF(AZ1161=5,G1161,0)</f>
        <v>0</v>
      </c>
      <c r="CA1161" s="170">
        <v>3</v>
      </c>
      <c r="CB1161" s="170">
        <v>7</v>
      </c>
      <c r="CZ1161" s="146">
        <v>5.9999999999999995E-4</v>
      </c>
    </row>
    <row r="1162" spans="1:104">
      <c r="A1162" s="177"/>
      <c r="B1162" s="180"/>
      <c r="C1162" s="326" t="s">
        <v>740</v>
      </c>
      <c r="D1162" s="327"/>
      <c r="E1162" s="181">
        <v>2</v>
      </c>
      <c r="F1162" s="182"/>
      <c r="G1162" s="183"/>
      <c r="M1162" s="179" t="s">
        <v>740</v>
      </c>
      <c r="O1162" s="170"/>
    </row>
    <row r="1163" spans="1:104" ht="22.5">
      <c r="A1163" s="171">
        <v>140</v>
      </c>
      <c r="B1163" s="172" t="s">
        <v>750</v>
      </c>
      <c r="C1163" s="173" t="s">
        <v>751</v>
      </c>
      <c r="D1163" s="174" t="s">
        <v>413</v>
      </c>
      <c r="E1163" s="175">
        <v>64</v>
      </c>
      <c r="F1163" s="175">
        <v>0</v>
      </c>
      <c r="G1163" s="176">
        <f>E1163*F1163</f>
        <v>0</v>
      </c>
      <c r="O1163" s="170">
        <v>2</v>
      </c>
      <c r="AA1163" s="146">
        <v>3</v>
      </c>
      <c r="AB1163" s="146">
        <v>1</v>
      </c>
      <c r="AC1163" s="146" t="s">
        <v>750</v>
      </c>
      <c r="AZ1163" s="146">
        <v>2</v>
      </c>
      <c r="BA1163" s="146">
        <f>IF(AZ1163=1,G1163,0)</f>
        <v>0</v>
      </c>
      <c r="BB1163" s="146">
        <f>IF(AZ1163=2,G1163,0)</f>
        <v>0</v>
      </c>
      <c r="BC1163" s="146">
        <f>IF(AZ1163=3,G1163,0)</f>
        <v>0</v>
      </c>
      <c r="BD1163" s="146">
        <f>IF(AZ1163=4,G1163,0)</f>
        <v>0</v>
      </c>
      <c r="BE1163" s="146">
        <f>IF(AZ1163=5,G1163,0)</f>
        <v>0</v>
      </c>
      <c r="CA1163" s="170">
        <v>3</v>
      </c>
      <c r="CB1163" s="170">
        <v>1</v>
      </c>
      <c r="CZ1163" s="146">
        <v>4.3E-3</v>
      </c>
    </row>
    <row r="1164" spans="1:104">
      <c r="A1164" s="177"/>
      <c r="B1164" s="180"/>
      <c r="C1164" s="326" t="s">
        <v>752</v>
      </c>
      <c r="D1164" s="327"/>
      <c r="E1164" s="181">
        <v>64</v>
      </c>
      <c r="F1164" s="182"/>
      <c r="G1164" s="183"/>
      <c r="M1164" s="179" t="s">
        <v>752</v>
      </c>
      <c r="O1164" s="170"/>
    </row>
    <row r="1165" spans="1:104">
      <c r="A1165" s="171">
        <v>141</v>
      </c>
      <c r="B1165" s="172" t="s">
        <v>753</v>
      </c>
      <c r="C1165" s="173" t="s">
        <v>754</v>
      </c>
      <c r="D1165" s="174" t="s">
        <v>413</v>
      </c>
      <c r="E1165" s="175">
        <v>1</v>
      </c>
      <c r="F1165" s="175">
        <v>0</v>
      </c>
      <c r="G1165" s="176">
        <f>E1165*F1165</f>
        <v>0</v>
      </c>
      <c r="O1165" s="170">
        <v>2</v>
      </c>
      <c r="AA1165" s="146">
        <v>3</v>
      </c>
      <c r="AB1165" s="146">
        <v>1</v>
      </c>
      <c r="AC1165" s="146" t="s">
        <v>753</v>
      </c>
      <c r="AZ1165" s="146">
        <v>2</v>
      </c>
      <c r="BA1165" s="146">
        <f>IF(AZ1165=1,G1165,0)</f>
        <v>0</v>
      </c>
      <c r="BB1165" s="146">
        <f>IF(AZ1165=2,G1165,0)</f>
        <v>0</v>
      </c>
      <c r="BC1165" s="146">
        <f>IF(AZ1165=3,G1165,0)</f>
        <v>0</v>
      </c>
      <c r="BD1165" s="146">
        <f>IF(AZ1165=4,G1165,0)</f>
        <v>0</v>
      </c>
      <c r="BE1165" s="146">
        <f>IF(AZ1165=5,G1165,0)</f>
        <v>0</v>
      </c>
      <c r="CA1165" s="170">
        <v>3</v>
      </c>
      <c r="CB1165" s="170">
        <v>1</v>
      </c>
      <c r="CZ1165" s="146">
        <v>5.8999999999999999E-3</v>
      </c>
    </row>
    <row r="1166" spans="1:104">
      <c r="A1166" s="177"/>
      <c r="B1166" s="180"/>
      <c r="C1166" s="326" t="s">
        <v>755</v>
      </c>
      <c r="D1166" s="327"/>
      <c r="E1166" s="181">
        <v>1</v>
      </c>
      <c r="F1166" s="182"/>
      <c r="G1166" s="183"/>
      <c r="M1166" s="179" t="s">
        <v>755</v>
      </c>
      <c r="O1166" s="170"/>
    </row>
    <row r="1167" spans="1:104" ht="22.5">
      <c r="A1167" s="171">
        <v>142</v>
      </c>
      <c r="B1167" s="172" t="s">
        <v>756</v>
      </c>
      <c r="C1167" s="173" t="s">
        <v>757</v>
      </c>
      <c r="D1167" s="174" t="s">
        <v>77</v>
      </c>
      <c r="E1167" s="175">
        <v>3</v>
      </c>
      <c r="F1167" s="175">
        <v>0</v>
      </c>
      <c r="G1167" s="176">
        <f>E1167*F1167</f>
        <v>0</v>
      </c>
      <c r="O1167" s="170">
        <v>2</v>
      </c>
      <c r="AA1167" s="146">
        <v>3</v>
      </c>
      <c r="AB1167" s="146">
        <v>1</v>
      </c>
      <c r="AC1167" s="146">
        <v>553558795</v>
      </c>
      <c r="AZ1167" s="146">
        <v>2</v>
      </c>
      <c r="BA1167" s="146">
        <f>IF(AZ1167=1,G1167,0)</f>
        <v>0</v>
      </c>
      <c r="BB1167" s="146">
        <f>IF(AZ1167=2,G1167,0)</f>
        <v>0</v>
      </c>
      <c r="BC1167" s="146">
        <f>IF(AZ1167=3,G1167,0)</f>
        <v>0</v>
      </c>
      <c r="BD1167" s="146">
        <f>IF(AZ1167=4,G1167,0)</f>
        <v>0</v>
      </c>
      <c r="BE1167" s="146">
        <f>IF(AZ1167=5,G1167,0)</f>
        <v>0</v>
      </c>
      <c r="CA1167" s="170">
        <v>3</v>
      </c>
      <c r="CB1167" s="170">
        <v>1</v>
      </c>
      <c r="CZ1167" s="146">
        <v>0</v>
      </c>
    </row>
    <row r="1168" spans="1:104" ht="22.5">
      <c r="A1168" s="177"/>
      <c r="B1168" s="178"/>
      <c r="C1168" s="323" t="s">
        <v>758</v>
      </c>
      <c r="D1168" s="324"/>
      <c r="E1168" s="324"/>
      <c r="F1168" s="324"/>
      <c r="G1168" s="325"/>
      <c r="L1168" s="179" t="s">
        <v>758</v>
      </c>
      <c r="O1168" s="170">
        <v>3</v>
      </c>
    </row>
    <row r="1169" spans="1:104">
      <c r="A1169" s="177"/>
      <c r="B1169" s="180"/>
      <c r="C1169" s="326" t="s">
        <v>759</v>
      </c>
      <c r="D1169" s="327"/>
      <c r="E1169" s="181">
        <v>3</v>
      </c>
      <c r="F1169" s="182"/>
      <c r="G1169" s="183"/>
      <c r="M1169" s="179" t="s">
        <v>759</v>
      </c>
      <c r="O1169" s="170"/>
    </row>
    <row r="1170" spans="1:104">
      <c r="A1170" s="171">
        <v>143</v>
      </c>
      <c r="B1170" s="172" t="s">
        <v>760</v>
      </c>
      <c r="C1170" s="173" t="s">
        <v>761</v>
      </c>
      <c r="D1170" s="174" t="s">
        <v>62</v>
      </c>
      <c r="E1170" s="175">
        <v>0</v>
      </c>
      <c r="F1170" s="175">
        <v>0</v>
      </c>
      <c r="G1170" s="176">
        <f>E1170*F1170</f>
        <v>0</v>
      </c>
      <c r="O1170" s="170">
        <v>2</v>
      </c>
      <c r="AA1170" s="146">
        <v>7</v>
      </c>
      <c r="AB1170" s="146">
        <v>1002</v>
      </c>
      <c r="AC1170" s="146">
        <v>5</v>
      </c>
      <c r="AZ1170" s="146">
        <v>2</v>
      </c>
      <c r="BA1170" s="146">
        <f>IF(AZ1170=1,G1170,0)</f>
        <v>0</v>
      </c>
      <c r="BB1170" s="146">
        <f>IF(AZ1170=2,G1170,0)</f>
        <v>0</v>
      </c>
      <c r="BC1170" s="146">
        <f>IF(AZ1170=3,G1170,0)</f>
        <v>0</v>
      </c>
      <c r="BD1170" s="146">
        <f>IF(AZ1170=4,G1170,0)</f>
        <v>0</v>
      </c>
      <c r="BE1170" s="146">
        <f>IF(AZ1170=5,G1170,0)</f>
        <v>0</v>
      </c>
      <c r="CA1170" s="170">
        <v>7</v>
      </c>
      <c r="CB1170" s="170">
        <v>1002</v>
      </c>
      <c r="CZ1170" s="146">
        <v>0</v>
      </c>
    </row>
    <row r="1171" spans="1:104">
      <c r="A1171" s="184"/>
      <c r="B1171" s="185" t="s">
        <v>78</v>
      </c>
      <c r="C1171" s="186" t="str">
        <f>CONCATENATE(B1140," ",C1140)</f>
        <v>767 Konstrukce zámečnické</v>
      </c>
      <c r="D1171" s="187"/>
      <c r="E1171" s="188"/>
      <c r="F1171" s="189"/>
      <c r="G1171" s="190">
        <f>SUM(G1140:G1170)</f>
        <v>0</v>
      </c>
      <c r="O1171" s="170">
        <v>4</v>
      </c>
      <c r="BA1171" s="191">
        <f>SUM(BA1140:BA1170)</f>
        <v>0</v>
      </c>
      <c r="BB1171" s="191">
        <f>SUM(BB1140:BB1170)</f>
        <v>0</v>
      </c>
      <c r="BC1171" s="191">
        <f>SUM(BC1140:BC1170)</f>
        <v>0</v>
      </c>
      <c r="BD1171" s="191">
        <f>SUM(BD1140:BD1170)</f>
        <v>0</v>
      </c>
      <c r="BE1171" s="191">
        <f>SUM(BE1140:BE1170)</f>
        <v>0</v>
      </c>
    </row>
    <row r="1172" spans="1:104">
      <c r="A1172" s="163" t="s">
        <v>74</v>
      </c>
      <c r="B1172" s="164" t="s">
        <v>762</v>
      </c>
      <c r="C1172" s="165" t="s">
        <v>763</v>
      </c>
      <c r="D1172" s="166"/>
      <c r="E1172" s="167"/>
      <c r="F1172" s="167"/>
      <c r="G1172" s="168"/>
      <c r="H1172" s="169"/>
      <c r="I1172" s="169"/>
      <c r="O1172" s="170">
        <v>1</v>
      </c>
    </row>
    <row r="1173" spans="1:104">
      <c r="A1173" s="171">
        <v>144</v>
      </c>
      <c r="B1173" s="172" t="s">
        <v>764</v>
      </c>
      <c r="C1173" s="173" t="s">
        <v>765</v>
      </c>
      <c r="D1173" s="174" t="s">
        <v>413</v>
      </c>
      <c r="E1173" s="175">
        <v>2</v>
      </c>
      <c r="F1173" s="175">
        <v>0</v>
      </c>
      <c r="G1173" s="176">
        <f>E1173*F1173</f>
        <v>0</v>
      </c>
      <c r="O1173" s="170">
        <v>2</v>
      </c>
      <c r="AA1173" s="146">
        <v>1</v>
      </c>
      <c r="AB1173" s="146">
        <v>7</v>
      </c>
      <c r="AC1173" s="146">
        <v>7</v>
      </c>
      <c r="AZ1173" s="146">
        <v>2</v>
      </c>
      <c r="BA1173" s="146">
        <f>IF(AZ1173=1,G1173,0)</f>
        <v>0</v>
      </c>
      <c r="BB1173" s="146">
        <f>IF(AZ1173=2,G1173,0)</f>
        <v>0</v>
      </c>
      <c r="BC1173" s="146">
        <f>IF(AZ1173=3,G1173,0)</f>
        <v>0</v>
      </c>
      <c r="BD1173" s="146">
        <f>IF(AZ1173=4,G1173,0)</f>
        <v>0</v>
      </c>
      <c r="BE1173" s="146">
        <f>IF(AZ1173=5,G1173,0)</f>
        <v>0</v>
      </c>
      <c r="CA1173" s="170">
        <v>1</v>
      </c>
      <c r="CB1173" s="170">
        <v>7</v>
      </c>
      <c r="CZ1173" s="146">
        <v>2.5999999999999998E-4</v>
      </c>
    </row>
    <row r="1174" spans="1:104">
      <c r="A1174" s="177"/>
      <c r="B1174" s="180"/>
      <c r="C1174" s="326" t="s">
        <v>766</v>
      </c>
      <c r="D1174" s="327"/>
      <c r="E1174" s="181">
        <v>1</v>
      </c>
      <c r="F1174" s="182"/>
      <c r="G1174" s="183"/>
      <c r="M1174" s="179" t="s">
        <v>766</v>
      </c>
      <c r="O1174" s="170"/>
    </row>
    <row r="1175" spans="1:104">
      <c r="A1175" s="177"/>
      <c r="B1175" s="180"/>
      <c r="C1175" s="326" t="s">
        <v>767</v>
      </c>
      <c r="D1175" s="327"/>
      <c r="E1175" s="181">
        <v>1</v>
      </c>
      <c r="F1175" s="182"/>
      <c r="G1175" s="183"/>
      <c r="M1175" s="179" t="s">
        <v>767</v>
      </c>
      <c r="O1175" s="170"/>
    </row>
    <row r="1176" spans="1:104">
      <c r="A1176" s="171">
        <v>145</v>
      </c>
      <c r="B1176" s="172" t="s">
        <v>768</v>
      </c>
      <c r="C1176" s="173" t="s">
        <v>769</v>
      </c>
      <c r="D1176" s="174" t="s">
        <v>413</v>
      </c>
      <c r="E1176" s="175">
        <v>2</v>
      </c>
      <c r="F1176" s="175">
        <v>0</v>
      </c>
      <c r="G1176" s="176">
        <f>E1176*F1176</f>
        <v>0</v>
      </c>
      <c r="O1176" s="170">
        <v>2</v>
      </c>
      <c r="AA1176" s="146">
        <v>3</v>
      </c>
      <c r="AB1176" s="146">
        <v>7</v>
      </c>
      <c r="AC1176" s="146" t="s">
        <v>768</v>
      </c>
      <c r="AZ1176" s="146">
        <v>2</v>
      </c>
      <c r="BA1176" s="146">
        <f>IF(AZ1176=1,G1176,0)</f>
        <v>0</v>
      </c>
      <c r="BB1176" s="146">
        <f>IF(AZ1176=2,G1176,0)</f>
        <v>0</v>
      </c>
      <c r="BC1176" s="146">
        <f>IF(AZ1176=3,G1176,0)</f>
        <v>0</v>
      </c>
      <c r="BD1176" s="146">
        <f>IF(AZ1176=4,G1176,0)</f>
        <v>0</v>
      </c>
      <c r="BE1176" s="146">
        <f>IF(AZ1176=5,G1176,0)</f>
        <v>0</v>
      </c>
      <c r="CA1176" s="170">
        <v>3</v>
      </c>
      <c r="CB1176" s="170">
        <v>7</v>
      </c>
      <c r="CZ1176" s="146">
        <v>0.04</v>
      </c>
    </row>
    <row r="1177" spans="1:104">
      <c r="A1177" s="177"/>
      <c r="B1177" s="180"/>
      <c r="C1177" s="326" t="s">
        <v>770</v>
      </c>
      <c r="D1177" s="327"/>
      <c r="E1177" s="181">
        <v>1</v>
      </c>
      <c r="F1177" s="182"/>
      <c r="G1177" s="183"/>
      <c r="M1177" s="179" t="s">
        <v>770</v>
      </c>
      <c r="O1177" s="170"/>
    </row>
    <row r="1178" spans="1:104">
      <c r="A1178" s="177"/>
      <c r="B1178" s="180"/>
      <c r="C1178" s="326" t="s">
        <v>771</v>
      </c>
      <c r="D1178" s="327"/>
      <c r="E1178" s="181">
        <v>1</v>
      </c>
      <c r="F1178" s="182"/>
      <c r="G1178" s="183"/>
      <c r="M1178" s="179" t="s">
        <v>771</v>
      </c>
      <c r="O1178" s="170"/>
    </row>
    <row r="1179" spans="1:104">
      <c r="A1179" s="184"/>
      <c r="B1179" s="185" t="s">
        <v>78</v>
      </c>
      <c r="C1179" s="186" t="str">
        <f>CONCATENATE(B1172," ",C1172)</f>
        <v>769 Otvorové prvky z plastu</v>
      </c>
      <c r="D1179" s="187"/>
      <c r="E1179" s="188"/>
      <c r="F1179" s="189"/>
      <c r="G1179" s="190">
        <f>SUM(G1172:G1178)</f>
        <v>0</v>
      </c>
      <c r="O1179" s="170">
        <v>4</v>
      </c>
      <c r="BA1179" s="191">
        <f>SUM(BA1172:BA1178)</f>
        <v>0</v>
      </c>
      <c r="BB1179" s="191">
        <f>SUM(BB1172:BB1178)</f>
        <v>0</v>
      </c>
      <c r="BC1179" s="191">
        <f>SUM(BC1172:BC1178)</f>
        <v>0</v>
      </c>
      <c r="BD1179" s="191">
        <f>SUM(BD1172:BD1178)</f>
        <v>0</v>
      </c>
      <c r="BE1179" s="191">
        <f>SUM(BE1172:BE1178)</f>
        <v>0</v>
      </c>
    </row>
    <row r="1180" spans="1:104">
      <c r="A1180" s="163" t="s">
        <v>74</v>
      </c>
      <c r="B1180" s="164" t="s">
        <v>772</v>
      </c>
      <c r="C1180" s="165" t="s">
        <v>773</v>
      </c>
      <c r="D1180" s="166"/>
      <c r="E1180" s="167"/>
      <c r="F1180" s="167"/>
      <c r="G1180" s="168"/>
      <c r="H1180" s="169"/>
      <c r="I1180" s="169"/>
      <c r="O1180" s="170">
        <v>1</v>
      </c>
    </row>
    <row r="1181" spans="1:104">
      <c r="A1181" s="171">
        <v>146</v>
      </c>
      <c r="B1181" s="172" t="s">
        <v>774</v>
      </c>
      <c r="C1181" s="173" t="s">
        <v>775</v>
      </c>
      <c r="D1181" s="174" t="s">
        <v>85</v>
      </c>
      <c r="E1181" s="175">
        <v>5.79</v>
      </c>
      <c r="F1181" s="175">
        <v>0</v>
      </c>
      <c r="G1181" s="176">
        <f>E1181*F1181</f>
        <v>0</v>
      </c>
      <c r="O1181" s="170">
        <v>2</v>
      </c>
      <c r="AA1181" s="146">
        <v>1</v>
      </c>
      <c r="AB1181" s="146">
        <v>7</v>
      </c>
      <c r="AC1181" s="146">
        <v>7</v>
      </c>
      <c r="AZ1181" s="146">
        <v>2</v>
      </c>
      <c r="BA1181" s="146">
        <f>IF(AZ1181=1,G1181,0)</f>
        <v>0</v>
      </c>
      <c r="BB1181" s="146">
        <f>IF(AZ1181=2,G1181,0)</f>
        <v>0</v>
      </c>
      <c r="BC1181" s="146">
        <f>IF(AZ1181=3,G1181,0)</f>
        <v>0</v>
      </c>
      <c r="BD1181" s="146">
        <f>IF(AZ1181=4,G1181,0)</f>
        <v>0</v>
      </c>
      <c r="BE1181" s="146">
        <f>IF(AZ1181=5,G1181,0)</f>
        <v>0</v>
      </c>
      <c r="CA1181" s="170">
        <v>1</v>
      </c>
      <c r="CB1181" s="170">
        <v>7</v>
      </c>
      <c r="CZ1181" s="146">
        <v>4.1599999999999996E-3</v>
      </c>
    </row>
    <row r="1182" spans="1:104">
      <c r="A1182" s="177"/>
      <c r="B1182" s="180"/>
      <c r="C1182" s="326" t="s">
        <v>461</v>
      </c>
      <c r="D1182" s="327"/>
      <c r="E1182" s="181">
        <v>3</v>
      </c>
      <c r="F1182" s="182"/>
      <c r="G1182" s="183"/>
      <c r="M1182" s="179" t="s">
        <v>461</v>
      </c>
      <c r="O1182" s="170"/>
    </row>
    <row r="1183" spans="1:104">
      <c r="A1183" s="177"/>
      <c r="B1183" s="180"/>
      <c r="C1183" s="326" t="s">
        <v>462</v>
      </c>
      <c r="D1183" s="327"/>
      <c r="E1183" s="181">
        <v>2.79</v>
      </c>
      <c r="F1183" s="182"/>
      <c r="G1183" s="183"/>
      <c r="M1183" s="179" t="s">
        <v>462</v>
      </c>
      <c r="O1183" s="170"/>
    </row>
    <row r="1184" spans="1:104" ht="22.5">
      <c r="A1184" s="171">
        <v>147</v>
      </c>
      <c r="B1184" s="172" t="s">
        <v>776</v>
      </c>
      <c r="C1184" s="173" t="s">
        <v>777</v>
      </c>
      <c r="D1184" s="174" t="s">
        <v>85</v>
      </c>
      <c r="E1184" s="175">
        <v>9</v>
      </c>
      <c r="F1184" s="175">
        <v>0</v>
      </c>
      <c r="G1184" s="176">
        <f>E1184*F1184</f>
        <v>0</v>
      </c>
      <c r="O1184" s="170">
        <v>2</v>
      </c>
      <c r="AA1184" s="146">
        <v>1</v>
      </c>
      <c r="AB1184" s="146">
        <v>7</v>
      </c>
      <c r="AC1184" s="146">
        <v>7</v>
      </c>
      <c r="AZ1184" s="146">
        <v>2</v>
      </c>
      <c r="BA1184" s="146">
        <f>IF(AZ1184=1,G1184,0)</f>
        <v>0</v>
      </c>
      <c r="BB1184" s="146">
        <f>IF(AZ1184=2,G1184,0)</f>
        <v>0</v>
      </c>
      <c r="BC1184" s="146">
        <f>IF(AZ1184=3,G1184,0)</f>
        <v>0</v>
      </c>
      <c r="BD1184" s="146">
        <f>IF(AZ1184=4,G1184,0)</f>
        <v>0</v>
      </c>
      <c r="BE1184" s="146">
        <f>IF(AZ1184=5,G1184,0)</f>
        <v>0</v>
      </c>
      <c r="CA1184" s="170">
        <v>1</v>
      </c>
      <c r="CB1184" s="170">
        <v>7</v>
      </c>
      <c r="CZ1184" s="146">
        <v>3.8E-3</v>
      </c>
    </row>
    <row r="1185" spans="1:104">
      <c r="A1185" s="177"/>
      <c r="B1185" s="178"/>
      <c r="C1185" s="323"/>
      <c r="D1185" s="324"/>
      <c r="E1185" s="324"/>
      <c r="F1185" s="324"/>
      <c r="G1185" s="325"/>
      <c r="L1185" s="179"/>
      <c r="O1185" s="170">
        <v>3</v>
      </c>
    </row>
    <row r="1186" spans="1:104">
      <c r="A1186" s="177"/>
      <c r="B1186" s="180"/>
      <c r="C1186" s="326" t="s">
        <v>94</v>
      </c>
      <c r="D1186" s="327"/>
      <c r="E1186" s="181">
        <v>0</v>
      </c>
      <c r="F1186" s="182"/>
      <c r="G1186" s="183"/>
      <c r="M1186" s="179" t="s">
        <v>94</v>
      </c>
      <c r="O1186" s="170"/>
    </row>
    <row r="1187" spans="1:104">
      <c r="A1187" s="177"/>
      <c r="B1187" s="180"/>
      <c r="C1187" s="326" t="s">
        <v>176</v>
      </c>
      <c r="D1187" s="327"/>
      <c r="E1187" s="181">
        <v>3</v>
      </c>
      <c r="F1187" s="182"/>
      <c r="G1187" s="183"/>
      <c r="M1187" s="179" t="s">
        <v>176</v>
      </c>
      <c r="O1187" s="170"/>
    </row>
    <row r="1188" spans="1:104">
      <c r="A1188" s="177"/>
      <c r="B1188" s="180"/>
      <c r="C1188" s="326" t="s">
        <v>177</v>
      </c>
      <c r="D1188" s="327"/>
      <c r="E1188" s="181">
        <v>4.5</v>
      </c>
      <c r="F1188" s="182"/>
      <c r="G1188" s="183"/>
      <c r="M1188" s="179" t="s">
        <v>177</v>
      </c>
      <c r="O1188" s="170"/>
    </row>
    <row r="1189" spans="1:104">
      <c r="A1189" s="177"/>
      <c r="B1189" s="180"/>
      <c r="C1189" s="326" t="s">
        <v>178</v>
      </c>
      <c r="D1189" s="327"/>
      <c r="E1189" s="181">
        <v>1.5</v>
      </c>
      <c r="F1189" s="182"/>
      <c r="G1189" s="183"/>
      <c r="M1189" s="179" t="s">
        <v>178</v>
      </c>
      <c r="O1189" s="170"/>
    </row>
    <row r="1190" spans="1:104">
      <c r="A1190" s="171">
        <v>148</v>
      </c>
      <c r="B1190" s="172" t="s">
        <v>778</v>
      </c>
      <c r="C1190" s="173" t="s">
        <v>779</v>
      </c>
      <c r="D1190" s="174" t="s">
        <v>85</v>
      </c>
      <c r="E1190" s="175">
        <v>16</v>
      </c>
      <c r="F1190" s="175">
        <v>0</v>
      </c>
      <c r="G1190" s="176">
        <f>E1190*F1190</f>
        <v>0</v>
      </c>
      <c r="O1190" s="170">
        <v>2</v>
      </c>
      <c r="AA1190" s="146">
        <v>3</v>
      </c>
      <c r="AB1190" s="146">
        <v>7</v>
      </c>
      <c r="AC1190" s="146">
        <v>597642030</v>
      </c>
      <c r="AZ1190" s="146">
        <v>2</v>
      </c>
      <c r="BA1190" s="146">
        <f>IF(AZ1190=1,G1190,0)</f>
        <v>0</v>
      </c>
      <c r="BB1190" s="146">
        <f>IF(AZ1190=2,G1190,0)</f>
        <v>0</v>
      </c>
      <c r="BC1190" s="146">
        <f>IF(AZ1190=3,G1190,0)</f>
        <v>0</v>
      </c>
      <c r="BD1190" s="146">
        <f>IF(AZ1190=4,G1190,0)</f>
        <v>0</v>
      </c>
      <c r="BE1190" s="146">
        <f>IF(AZ1190=5,G1190,0)</f>
        <v>0</v>
      </c>
      <c r="CA1190" s="170">
        <v>3</v>
      </c>
      <c r="CB1190" s="170">
        <v>7</v>
      </c>
      <c r="CZ1190" s="146">
        <v>1.9199999999999998E-2</v>
      </c>
    </row>
    <row r="1191" spans="1:104">
      <c r="A1191" s="177"/>
      <c r="B1191" s="180"/>
      <c r="C1191" s="328" t="s">
        <v>184</v>
      </c>
      <c r="D1191" s="327"/>
      <c r="E1191" s="205">
        <v>0</v>
      </c>
      <c r="F1191" s="182"/>
      <c r="G1191" s="183"/>
      <c r="M1191" s="179" t="s">
        <v>184</v>
      </c>
      <c r="O1191" s="170"/>
    </row>
    <row r="1192" spans="1:104">
      <c r="A1192" s="177"/>
      <c r="B1192" s="180"/>
      <c r="C1192" s="328" t="s">
        <v>780</v>
      </c>
      <c r="D1192" s="327"/>
      <c r="E1192" s="205">
        <v>9.9</v>
      </c>
      <c r="F1192" s="182"/>
      <c r="G1192" s="183"/>
      <c r="M1192" s="179" t="s">
        <v>780</v>
      </c>
      <c r="O1192" s="170"/>
    </row>
    <row r="1193" spans="1:104">
      <c r="A1193" s="177"/>
      <c r="B1193" s="180"/>
      <c r="C1193" s="328" t="s">
        <v>189</v>
      </c>
      <c r="D1193" s="327"/>
      <c r="E1193" s="205">
        <v>9.9</v>
      </c>
      <c r="F1193" s="182"/>
      <c r="G1193" s="183"/>
      <c r="M1193" s="179" t="s">
        <v>189</v>
      </c>
      <c r="O1193" s="170"/>
    </row>
    <row r="1194" spans="1:104">
      <c r="A1194" s="177"/>
      <c r="B1194" s="180"/>
      <c r="C1194" s="326" t="s">
        <v>781</v>
      </c>
      <c r="D1194" s="327"/>
      <c r="E1194" s="181">
        <v>10</v>
      </c>
      <c r="F1194" s="182"/>
      <c r="G1194" s="183"/>
      <c r="M1194" s="179">
        <v>10</v>
      </c>
      <c r="O1194" s="170"/>
    </row>
    <row r="1195" spans="1:104">
      <c r="A1195" s="177"/>
      <c r="B1195" s="180"/>
      <c r="C1195" s="326" t="s">
        <v>782</v>
      </c>
      <c r="D1195" s="327"/>
      <c r="E1195" s="181">
        <v>6</v>
      </c>
      <c r="F1195" s="182"/>
      <c r="G1195" s="183"/>
      <c r="M1195" s="179" t="s">
        <v>782</v>
      </c>
      <c r="O1195" s="170"/>
    </row>
    <row r="1196" spans="1:104">
      <c r="A1196" s="171">
        <v>149</v>
      </c>
      <c r="B1196" s="172" t="s">
        <v>783</v>
      </c>
      <c r="C1196" s="173" t="s">
        <v>784</v>
      </c>
      <c r="D1196" s="174" t="s">
        <v>62</v>
      </c>
      <c r="E1196" s="175">
        <v>0</v>
      </c>
      <c r="F1196" s="175">
        <v>0</v>
      </c>
      <c r="G1196" s="176">
        <f>E1196*F1196</f>
        <v>0</v>
      </c>
      <c r="O1196" s="170">
        <v>2</v>
      </c>
      <c r="AA1196" s="146">
        <v>7</v>
      </c>
      <c r="AB1196" s="146">
        <v>1002</v>
      </c>
      <c r="AC1196" s="146">
        <v>5</v>
      </c>
      <c r="AZ1196" s="146">
        <v>2</v>
      </c>
      <c r="BA1196" s="146">
        <f>IF(AZ1196=1,G1196,0)</f>
        <v>0</v>
      </c>
      <c r="BB1196" s="146">
        <f>IF(AZ1196=2,G1196,0)</f>
        <v>0</v>
      </c>
      <c r="BC1196" s="146">
        <f>IF(AZ1196=3,G1196,0)</f>
        <v>0</v>
      </c>
      <c r="BD1196" s="146">
        <f>IF(AZ1196=4,G1196,0)</f>
        <v>0</v>
      </c>
      <c r="BE1196" s="146">
        <f>IF(AZ1196=5,G1196,0)</f>
        <v>0</v>
      </c>
      <c r="CA1196" s="170">
        <v>7</v>
      </c>
      <c r="CB1196" s="170">
        <v>1002</v>
      </c>
      <c r="CZ1196" s="146">
        <v>0</v>
      </c>
    </row>
    <row r="1197" spans="1:104">
      <c r="A1197" s="184"/>
      <c r="B1197" s="185" t="s">
        <v>78</v>
      </c>
      <c r="C1197" s="186" t="str">
        <f>CONCATENATE(B1180," ",C1180)</f>
        <v>771 Podlahy z dlaždic a obklady</v>
      </c>
      <c r="D1197" s="187"/>
      <c r="E1197" s="188"/>
      <c r="F1197" s="189"/>
      <c r="G1197" s="190">
        <f>SUM(G1180:G1196)</f>
        <v>0</v>
      </c>
      <c r="O1197" s="170">
        <v>4</v>
      </c>
      <c r="BA1197" s="191">
        <f>SUM(BA1180:BA1196)</f>
        <v>0</v>
      </c>
      <c r="BB1197" s="191">
        <f>SUM(BB1180:BB1196)</f>
        <v>0</v>
      </c>
      <c r="BC1197" s="191">
        <f>SUM(BC1180:BC1196)</f>
        <v>0</v>
      </c>
      <c r="BD1197" s="191">
        <f>SUM(BD1180:BD1196)</f>
        <v>0</v>
      </c>
      <c r="BE1197" s="191">
        <f>SUM(BE1180:BE1196)</f>
        <v>0</v>
      </c>
    </row>
    <row r="1198" spans="1:104">
      <c r="A1198" s="163" t="s">
        <v>74</v>
      </c>
      <c r="B1198" s="164" t="s">
        <v>785</v>
      </c>
      <c r="C1198" s="165" t="s">
        <v>786</v>
      </c>
      <c r="D1198" s="166"/>
      <c r="E1198" s="167"/>
      <c r="F1198" s="167"/>
      <c r="G1198" s="168"/>
      <c r="H1198" s="169"/>
      <c r="I1198" s="169"/>
      <c r="O1198" s="170">
        <v>1</v>
      </c>
    </row>
    <row r="1199" spans="1:104">
      <c r="A1199" s="171">
        <v>150</v>
      </c>
      <c r="B1199" s="172" t="s">
        <v>787</v>
      </c>
      <c r="C1199" s="173" t="s">
        <v>788</v>
      </c>
      <c r="D1199" s="174" t="s">
        <v>85</v>
      </c>
      <c r="E1199" s="175">
        <v>124.2</v>
      </c>
      <c r="F1199" s="175">
        <v>0</v>
      </c>
      <c r="G1199" s="176">
        <f>E1199*F1199</f>
        <v>0</v>
      </c>
      <c r="O1199" s="170">
        <v>2</v>
      </c>
      <c r="AA1199" s="146">
        <v>1</v>
      </c>
      <c r="AB1199" s="146">
        <v>7</v>
      </c>
      <c r="AC1199" s="146">
        <v>7</v>
      </c>
      <c r="AZ1199" s="146">
        <v>2</v>
      </c>
      <c r="BA1199" s="146">
        <f>IF(AZ1199=1,G1199,0)</f>
        <v>0</v>
      </c>
      <c r="BB1199" s="146">
        <f>IF(AZ1199=2,G1199,0)</f>
        <v>0</v>
      </c>
      <c r="BC1199" s="146">
        <f>IF(AZ1199=3,G1199,0)</f>
        <v>0</v>
      </c>
      <c r="BD1199" s="146">
        <f>IF(AZ1199=4,G1199,0)</f>
        <v>0</v>
      </c>
      <c r="BE1199" s="146">
        <f>IF(AZ1199=5,G1199,0)</f>
        <v>0</v>
      </c>
      <c r="CA1199" s="170">
        <v>1</v>
      </c>
      <c r="CB1199" s="170">
        <v>7</v>
      </c>
      <c r="CZ1199" s="146">
        <v>6.9999999999999994E-5</v>
      </c>
    </row>
    <row r="1200" spans="1:104">
      <c r="A1200" s="177"/>
      <c r="B1200" s="180"/>
      <c r="C1200" s="326" t="s">
        <v>789</v>
      </c>
      <c r="D1200" s="327"/>
      <c r="E1200" s="181">
        <v>2.1</v>
      </c>
      <c r="F1200" s="182"/>
      <c r="G1200" s="183"/>
      <c r="M1200" s="179" t="s">
        <v>789</v>
      </c>
      <c r="O1200" s="170"/>
    </row>
    <row r="1201" spans="1:104">
      <c r="A1201" s="177"/>
      <c r="B1201" s="180"/>
      <c r="C1201" s="326" t="s">
        <v>790</v>
      </c>
      <c r="D1201" s="327"/>
      <c r="E1201" s="181">
        <v>2.1</v>
      </c>
      <c r="F1201" s="182"/>
      <c r="G1201" s="183"/>
      <c r="M1201" s="179" t="s">
        <v>790</v>
      </c>
      <c r="O1201" s="170"/>
    </row>
    <row r="1202" spans="1:104" ht="22.5">
      <c r="A1202" s="177"/>
      <c r="B1202" s="180"/>
      <c r="C1202" s="326" t="s">
        <v>791</v>
      </c>
      <c r="D1202" s="327"/>
      <c r="E1202" s="181">
        <v>120</v>
      </c>
      <c r="F1202" s="182"/>
      <c r="G1202" s="183"/>
      <c r="M1202" s="179" t="s">
        <v>791</v>
      </c>
      <c r="O1202" s="170"/>
    </row>
    <row r="1203" spans="1:104">
      <c r="A1203" s="171">
        <v>151</v>
      </c>
      <c r="B1203" s="172" t="s">
        <v>792</v>
      </c>
      <c r="C1203" s="173" t="s">
        <v>793</v>
      </c>
      <c r="D1203" s="174" t="s">
        <v>85</v>
      </c>
      <c r="E1203" s="175">
        <v>124.2</v>
      </c>
      <c r="F1203" s="175">
        <v>0</v>
      </c>
      <c r="G1203" s="176">
        <f>E1203*F1203</f>
        <v>0</v>
      </c>
      <c r="O1203" s="170">
        <v>2</v>
      </c>
      <c r="AA1203" s="146">
        <v>1</v>
      </c>
      <c r="AB1203" s="146">
        <v>7</v>
      </c>
      <c r="AC1203" s="146">
        <v>7</v>
      </c>
      <c r="AZ1203" s="146">
        <v>2</v>
      </c>
      <c r="BA1203" s="146">
        <f>IF(AZ1203=1,G1203,0)</f>
        <v>0</v>
      </c>
      <c r="BB1203" s="146">
        <f>IF(AZ1203=2,G1203,0)</f>
        <v>0</v>
      </c>
      <c r="BC1203" s="146">
        <f>IF(AZ1203=3,G1203,0)</f>
        <v>0</v>
      </c>
      <c r="BD1203" s="146">
        <f>IF(AZ1203=4,G1203,0)</f>
        <v>0</v>
      </c>
      <c r="BE1203" s="146">
        <f>IF(AZ1203=5,G1203,0)</f>
        <v>0</v>
      </c>
      <c r="CA1203" s="170">
        <v>1</v>
      </c>
      <c r="CB1203" s="170">
        <v>7</v>
      </c>
      <c r="CZ1203" s="146">
        <v>1.3999999999999999E-4</v>
      </c>
    </row>
    <row r="1204" spans="1:104">
      <c r="A1204" s="177"/>
      <c r="B1204" s="180"/>
      <c r="C1204" s="326" t="s">
        <v>789</v>
      </c>
      <c r="D1204" s="327"/>
      <c r="E1204" s="181">
        <v>2.1</v>
      </c>
      <c r="F1204" s="182"/>
      <c r="G1204" s="183"/>
      <c r="M1204" s="179" t="s">
        <v>789</v>
      </c>
      <c r="O1204" s="170"/>
    </row>
    <row r="1205" spans="1:104">
      <c r="A1205" s="177"/>
      <c r="B1205" s="180"/>
      <c r="C1205" s="326" t="s">
        <v>790</v>
      </c>
      <c r="D1205" s="327"/>
      <c r="E1205" s="181">
        <v>2.1</v>
      </c>
      <c r="F1205" s="182"/>
      <c r="G1205" s="183"/>
      <c r="M1205" s="179" t="s">
        <v>790</v>
      </c>
      <c r="O1205" s="170"/>
    </row>
    <row r="1206" spans="1:104" ht="22.5">
      <c r="A1206" s="177"/>
      <c r="B1206" s="180"/>
      <c r="C1206" s="326" t="s">
        <v>791</v>
      </c>
      <c r="D1206" s="327"/>
      <c r="E1206" s="181">
        <v>120</v>
      </c>
      <c r="F1206" s="182"/>
      <c r="G1206" s="183"/>
      <c r="M1206" s="179" t="s">
        <v>791</v>
      </c>
      <c r="O1206" s="170"/>
    </row>
    <row r="1207" spans="1:104">
      <c r="A1207" s="171">
        <v>152</v>
      </c>
      <c r="B1207" s="172" t="s">
        <v>794</v>
      </c>
      <c r="C1207" s="173" t="s">
        <v>795</v>
      </c>
      <c r="D1207" s="174" t="s">
        <v>85</v>
      </c>
      <c r="E1207" s="175">
        <v>120</v>
      </c>
      <c r="F1207" s="175">
        <v>0</v>
      </c>
      <c r="G1207" s="176">
        <f>E1207*F1207</f>
        <v>0</v>
      </c>
      <c r="O1207" s="170">
        <v>2</v>
      </c>
      <c r="AA1207" s="146">
        <v>1</v>
      </c>
      <c r="AB1207" s="146">
        <v>7</v>
      </c>
      <c r="AC1207" s="146">
        <v>7</v>
      </c>
      <c r="AZ1207" s="146">
        <v>2</v>
      </c>
      <c r="BA1207" s="146">
        <f>IF(AZ1207=1,G1207,0)</f>
        <v>0</v>
      </c>
      <c r="BB1207" s="146">
        <f>IF(AZ1207=2,G1207,0)</f>
        <v>0</v>
      </c>
      <c r="BC1207" s="146">
        <f>IF(AZ1207=3,G1207,0)</f>
        <v>0</v>
      </c>
      <c r="BD1207" s="146">
        <f>IF(AZ1207=4,G1207,0)</f>
        <v>0</v>
      </c>
      <c r="BE1207" s="146">
        <f>IF(AZ1207=5,G1207,0)</f>
        <v>0</v>
      </c>
      <c r="CA1207" s="170">
        <v>1</v>
      </c>
      <c r="CB1207" s="170">
        <v>7</v>
      </c>
      <c r="CZ1207" s="146">
        <v>0</v>
      </c>
    </row>
    <row r="1208" spans="1:104" ht="22.5">
      <c r="A1208" s="177"/>
      <c r="B1208" s="180"/>
      <c r="C1208" s="326" t="s">
        <v>791</v>
      </c>
      <c r="D1208" s="327"/>
      <c r="E1208" s="181">
        <v>120</v>
      </c>
      <c r="F1208" s="182"/>
      <c r="G1208" s="183"/>
      <c r="M1208" s="179" t="s">
        <v>791</v>
      </c>
      <c r="O1208" s="170"/>
    </row>
    <row r="1209" spans="1:104">
      <c r="A1209" s="184"/>
      <c r="B1209" s="185" t="s">
        <v>78</v>
      </c>
      <c r="C1209" s="186" t="str">
        <f>CONCATENATE(B1198," ",C1198)</f>
        <v>784 Malby</v>
      </c>
      <c r="D1209" s="187"/>
      <c r="E1209" s="188"/>
      <c r="F1209" s="189"/>
      <c r="G1209" s="190">
        <f>SUM(G1198:G1208)</f>
        <v>0</v>
      </c>
      <c r="O1209" s="170">
        <v>4</v>
      </c>
      <c r="BA1209" s="191">
        <f>SUM(BA1198:BA1208)</f>
        <v>0</v>
      </c>
      <c r="BB1209" s="191">
        <f>SUM(BB1198:BB1208)</f>
        <v>0</v>
      </c>
      <c r="BC1209" s="191">
        <f>SUM(BC1198:BC1208)</f>
        <v>0</v>
      </c>
      <c r="BD1209" s="191">
        <f>SUM(BD1198:BD1208)</f>
        <v>0</v>
      </c>
      <c r="BE1209" s="191">
        <f>SUM(BE1198:BE1208)</f>
        <v>0</v>
      </c>
    </row>
    <row r="1210" spans="1:104">
      <c r="A1210" s="163" t="s">
        <v>74</v>
      </c>
      <c r="B1210" s="164" t="s">
        <v>796</v>
      </c>
      <c r="C1210" s="165" t="s">
        <v>797</v>
      </c>
      <c r="D1210" s="166"/>
      <c r="E1210" s="167"/>
      <c r="F1210" s="167"/>
      <c r="G1210" s="168"/>
      <c r="H1210" s="169"/>
      <c r="I1210" s="169"/>
      <c r="O1210" s="170">
        <v>1</v>
      </c>
    </row>
    <row r="1211" spans="1:104">
      <c r="A1211" s="171">
        <v>153</v>
      </c>
      <c r="B1211" s="172" t="s">
        <v>798</v>
      </c>
      <c r="C1211" s="173" t="s">
        <v>799</v>
      </c>
      <c r="D1211" s="174" t="s">
        <v>128</v>
      </c>
      <c r="E1211" s="175">
        <v>1</v>
      </c>
      <c r="F1211" s="175">
        <f>Elektroinstalace!J22</f>
        <v>0</v>
      </c>
      <c r="G1211" s="176">
        <f>E1211*F1211</f>
        <v>0</v>
      </c>
      <c r="O1211" s="170">
        <v>2</v>
      </c>
      <c r="AA1211" s="146">
        <v>1</v>
      </c>
      <c r="AB1211" s="146">
        <v>9</v>
      </c>
      <c r="AC1211" s="146">
        <v>9</v>
      </c>
      <c r="AZ1211" s="146">
        <v>4</v>
      </c>
      <c r="BA1211" s="146">
        <f>IF(AZ1211=1,G1211,0)</f>
        <v>0</v>
      </c>
      <c r="BB1211" s="146">
        <f>IF(AZ1211=2,G1211,0)</f>
        <v>0</v>
      </c>
      <c r="BC1211" s="146">
        <f>IF(AZ1211=3,G1211,0)</f>
        <v>0</v>
      </c>
      <c r="BD1211" s="146">
        <f>IF(AZ1211=4,G1211,0)</f>
        <v>0</v>
      </c>
      <c r="BE1211" s="146">
        <f>IF(AZ1211=5,G1211,0)</f>
        <v>0</v>
      </c>
      <c r="CA1211" s="170">
        <v>1</v>
      </c>
      <c r="CB1211" s="170">
        <v>9</v>
      </c>
      <c r="CZ1211" s="146">
        <v>0</v>
      </c>
    </row>
    <row r="1212" spans="1:104">
      <c r="A1212" s="184"/>
      <c r="B1212" s="185" t="s">
        <v>78</v>
      </c>
      <c r="C1212" s="186" t="str">
        <f>CONCATENATE(B1210," ",C1210)</f>
        <v>M21 Elektromontáže</v>
      </c>
      <c r="D1212" s="187"/>
      <c r="E1212" s="188"/>
      <c r="F1212" s="189"/>
      <c r="G1212" s="190">
        <f>SUM(G1210:G1211)</f>
        <v>0</v>
      </c>
      <c r="O1212" s="170">
        <v>4</v>
      </c>
      <c r="BA1212" s="191">
        <f>SUM(BA1210:BA1211)</f>
        <v>0</v>
      </c>
      <c r="BB1212" s="191">
        <f>SUM(BB1210:BB1211)</f>
        <v>0</v>
      </c>
      <c r="BC1212" s="191">
        <f>SUM(BC1210:BC1211)</f>
        <v>0</v>
      </c>
      <c r="BD1212" s="191">
        <f>SUM(BD1210:BD1211)</f>
        <v>0</v>
      </c>
      <c r="BE1212" s="191">
        <f>SUM(BE1210:BE1211)</f>
        <v>0</v>
      </c>
    </row>
    <row r="1213" spans="1:104">
      <c r="A1213" s="163" t="s">
        <v>74</v>
      </c>
      <c r="B1213" s="164" t="s">
        <v>800</v>
      </c>
      <c r="C1213" s="165" t="s">
        <v>801</v>
      </c>
      <c r="D1213" s="166"/>
      <c r="E1213" s="167"/>
      <c r="F1213" s="167"/>
      <c r="G1213" s="168"/>
      <c r="H1213" s="169"/>
      <c r="I1213" s="169"/>
      <c r="O1213" s="170">
        <v>1</v>
      </c>
    </row>
    <row r="1214" spans="1:104">
      <c r="A1214" s="171">
        <v>154</v>
      </c>
      <c r="B1214" s="172" t="s">
        <v>802</v>
      </c>
      <c r="C1214" s="173" t="s">
        <v>803</v>
      </c>
      <c r="D1214" s="174" t="s">
        <v>128</v>
      </c>
      <c r="E1214" s="175">
        <v>1</v>
      </c>
      <c r="F1214" s="175">
        <f>VZT!I28</f>
        <v>0</v>
      </c>
      <c r="G1214" s="176">
        <f>E1214*F1214</f>
        <v>0</v>
      </c>
      <c r="O1214" s="170">
        <v>2</v>
      </c>
      <c r="AA1214" s="146">
        <v>1</v>
      </c>
      <c r="AB1214" s="146">
        <v>9</v>
      </c>
      <c r="AC1214" s="146">
        <v>9</v>
      </c>
      <c r="AZ1214" s="146">
        <v>4</v>
      </c>
      <c r="BA1214" s="146">
        <f>IF(AZ1214=1,G1214,0)</f>
        <v>0</v>
      </c>
      <c r="BB1214" s="146">
        <f>IF(AZ1214=2,G1214,0)</f>
        <v>0</v>
      </c>
      <c r="BC1214" s="146">
        <f>IF(AZ1214=3,G1214,0)</f>
        <v>0</v>
      </c>
      <c r="BD1214" s="146">
        <f>IF(AZ1214=4,G1214,0)</f>
        <v>0</v>
      </c>
      <c r="BE1214" s="146">
        <f>IF(AZ1214=5,G1214,0)</f>
        <v>0</v>
      </c>
      <c r="CA1214" s="170">
        <v>1</v>
      </c>
      <c r="CB1214" s="170">
        <v>9</v>
      </c>
      <c r="CZ1214" s="146">
        <v>0</v>
      </c>
    </row>
    <row r="1215" spans="1:104">
      <c r="A1215" s="184"/>
      <c r="B1215" s="185" t="s">
        <v>78</v>
      </c>
      <c r="C1215" s="186" t="str">
        <f>CONCATENATE(B1213," ",C1213)</f>
        <v>M24 Montáže vzduchotechnických zařízení</v>
      </c>
      <c r="D1215" s="187"/>
      <c r="E1215" s="188"/>
      <c r="F1215" s="189"/>
      <c r="G1215" s="190">
        <f>SUM(G1213:G1214)</f>
        <v>0</v>
      </c>
      <c r="O1215" s="170">
        <v>4</v>
      </c>
      <c r="BA1215" s="191">
        <f>SUM(BA1213:BA1214)</f>
        <v>0</v>
      </c>
      <c r="BB1215" s="191">
        <f>SUM(BB1213:BB1214)</f>
        <v>0</v>
      </c>
      <c r="BC1215" s="191">
        <f>SUM(BC1213:BC1214)</f>
        <v>0</v>
      </c>
      <c r="BD1215" s="191">
        <f>SUM(BD1213:BD1214)</f>
        <v>0</v>
      </c>
      <c r="BE1215" s="191">
        <f>SUM(BE1213:BE1214)</f>
        <v>0</v>
      </c>
    </row>
    <row r="1216" spans="1:104">
      <c r="A1216" s="163" t="s">
        <v>74</v>
      </c>
      <c r="B1216" s="164" t="s">
        <v>804</v>
      </c>
      <c r="C1216" s="165" t="s">
        <v>805</v>
      </c>
      <c r="D1216" s="166"/>
      <c r="E1216" s="167"/>
      <c r="F1216" s="167"/>
      <c r="G1216" s="168"/>
      <c r="H1216" s="169"/>
      <c r="I1216" s="169"/>
      <c r="O1216" s="170">
        <v>1</v>
      </c>
    </row>
    <row r="1217" spans="1:104">
      <c r="A1217" s="171">
        <v>155</v>
      </c>
      <c r="B1217" s="172" t="s">
        <v>806</v>
      </c>
      <c r="C1217" s="173" t="s">
        <v>807</v>
      </c>
      <c r="D1217" s="174" t="s">
        <v>123</v>
      </c>
      <c r="E1217" s="175">
        <v>206.34971723999999</v>
      </c>
      <c r="F1217" s="175">
        <v>0</v>
      </c>
      <c r="G1217" s="176">
        <f t="shared" ref="G1217:G1222" si="0">E1217*F1217</f>
        <v>0</v>
      </c>
      <c r="O1217" s="170">
        <v>2</v>
      </c>
      <c r="AA1217" s="146">
        <v>8</v>
      </c>
      <c r="AB1217" s="146">
        <v>0</v>
      </c>
      <c r="AC1217" s="146">
        <v>3</v>
      </c>
      <c r="AZ1217" s="146">
        <v>1</v>
      </c>
      <c r="BA1217" s="146">
        <f t="shared" ref="BA1217:BA1222" si="1">IF(AZ1217=1,G1217,0)</f>
        <v>0</v>
      </c>
      <c r="BB1217" s="146">
        <f t="shared" ref="BB1217:BB1222" si="2">IF(AZ1217=2,G1217,0)</f>
        <v>0</v>
      </c>
      <c r="BC1217" s="146">
        <f t="shared" ref="BC1217:BC1222" si="3">IF(AZ1217=3,G1217,0)</f>
        <v>0</v>
      </c>
      <c r="BD1217" s="146">
        <f t="shared" ref="BD1217:BD1222" si="4">IF(AZ1217=4,G1217,0)</f>
        <v>0</v>
      </c>
      <c r="BE1217" s="146">
        <f t="shared" ref="BE1217:BE1222" si="5">IF(AZ1217=5,G1217,0)</f>
        <v>0</v>
      </c>
      <c r="CA1217" s="170">
        <v>8</v>
      </c>
      <c r="CB1217" s="170">
        <v>0</v>
      </c>
      <c r="CZ1217" s="146">
        <v>0</v>
      </c>
    </row>
    <row r="1218" spans="1:104">
      <c r="A1218" s="171">
        <v>156</v>
      </c>
      <c r="B1218" s="172" t="s">
        <v>808</v>
      </c>
      <c r="C1218" s="173" t="s">
        <v>809</v>
      </c>
      <c r="D1218" s="174" t="s">
        <v>123</v>
      </c>
      <c r="E1218" s="175">
        <v>206.34971723999999</v>
      </c>
      <c r="F1218" s="175">
        <v>0</v>
      </c>
      <c r="G1218" s="176">
        <f t="shared" si="0"/>
        <v>0</v>
      </c>
      <c r="O1218" s="170">
        <v>2</v>
      </c>
      <c r="AA1218" s="146">
        <v>8</v>
      </c>
      <c r="AB1218" s="146">
        <v>0</v>
      </c>
      <c r="AC1218" s="146">
        <v>3</v>
      </c>
      <c r="AZ1218" s="146">
        <v>1</v>
      </c>
      <c r="BA1218" s="146">
        <f t="shared" si="1"/>
        <v>0</v>
      </c>
      <c r="BB1218" s="146">
        <f t="shared" si="2"/>
        <v>0</v>
      </c>
      <c r="BC1218" s="146">
        <f t="shared" si="3"/>
        <v>0</v>
      </c>
      <c r="BD1218" s="146">
        <f t="shared" si="4"/>
        <v>0</v>
      </c>
      <c r="BE1218" s="146">
        <f t="shared" si="5"/>
        <v>0</v>
      </c>
      <c r="CA1218" s="170">
        <v>8</v>
      </c>
      <c r="CB1218" s="170">
        <v>0</v>
      </c>
      <c r="CZ1218" s="146">
        <v>0</v>
      </c>
    </row>
    <row r="1219" spans="1:104">
      <c r="A1219" s="171">
        <v>157</v>
      </c>
      <c r="B1219" s="172" t="s">
        <v>810</v>
      </c>
      <c r="C1219" s="173" t="s">
        <v>811</v>
      </c>
      <c r="D1219" s="174" t="s">
        <v>123</v>
      </c>
      <c r="E1219" s="175">
        <v>2063.4971724000002</v>
      </c>
      <c r="F1219" s="175">
        <v>0</v>
      </c>
      <c r="G1219" s="176">
        <f t="shared" si="0"/>
        <v>0</v>
      </c>
      <c r="O1219" s="170">
        <v>2</v>
      </c>
      <c r="AA1219" s="146">
        <v>8</v>
      </c>
      <c r="AB1219" s="146">
        <v>0</v>
      </c>
      <c r="AC1219" s="146">
        <v>3</v>
      </c>
      <c r="AZ1219" s="146">
        <v>1</v>
      </c>
      <c r="BA1219" s="146">
        <f t="shared" si="1"/>
        <v>0</v>
      </c>
      <c r="BB1219" s="146">
        <f t="shared" si="2"/>
        <v>0</v>
      </c>
      <c r="BC1219" s="146">
        <f t="shared" si="3"/>
        <v>0</v>
      </c>
      <c r="BD1219" s="146">
        <f t="shared" si="4"/>
        <v>0</v>
      </c>
      <c r="BE1219" s="146">
        <f t="shared" si="5"/>
        <v>0</v>
      </c>
      <c r="CA1219" s="170">
        <v>8</v>
      </c>
      <c r="CB1219" s="170">
        <v>0</v>
      </c>
      <c r="CZ1219" s="146">
        <v>0</v>
      </c>
    </row>
    <row r="1220" spans="1:104">
      <c r="A1220" s="171">
        <v>158</v>
      </c>
      <c r="B1220" s="172" t="s">
        <v>812</v>
      </c>
      <c r="C1220" s="173" t="s">
        <v>813</v>
      </c>
      <c r="D1220" s="174" t="s">
        <v>123</v>
      </c>
      <c r="E1220" s="175">
        <v>206.34971723999999</v>
      </c>
      <c r="F1220" s="175">
        <v>0</v>
      </c>
      <c r="G1220" s="176">
        <f t="shared" si="0"/>
        <v>0</v>
      </c>
      <c r="O1220" s="170">
        <v>2</v>
      </c>
      <c r="AA1220" s="146">
        <v>8</v>
      </c>
      <c r="AB1220" s="146">
        <v>0</v>
      </c>
      <c r="AC1220" s="146">
        <v>3</v>
      </c>
      <c r="AZ1220" s="146">
        <v>1</v>
      </c>
      <c r="BA1220" s="146">
        <f t="shared" si="1"/>
        <v>0</v>
      </c>
      <c r="BB1220" s="146">
        <f t="shared" si="2"/>
        <v>0</v>
      </c>
      <c r="BC1220" s="146">
        <f t="shared" si="3"/>
        <v>0</v>
      </c>
      <c r="BD1220" s="146">
        <f t="shared" si="4"/>
        <v>0</v>
      </c>
      <c r="BE1220" s="146">
        <f t="shared" si="5"/>
        <v>0</v>
      </c>
      <c r="CA1220" s="170">
        <v>8</v>
      </c>
      <c r="CB1220" s="170">
        <v>0</v>
      </c>
      <c r="CZ1220" s="146">
        <v>0</v>
      </c>
    </row>
    <row r="1221" spans="1:104">
      <c r="A1221" s="171">
        <v>159</v>
      </c>
      <c r="B1221" s="172" t="s">
        <v>814</v>
      </c>
      <c r="C1221" s="173" t="s">
        <v>815</v>
      </c>
      <c r="D1221" s="174" t="s">
        <v>123</v>
      </c>
      <c r="E1221" s="175">
        <v>412.69943447999998</v>
      </c>
      <c r="F1221" s="175">
        <v>0</v>
      </c>
      <c r="G1221" s="176">
        <f t="shared" si="0"/>
        <v>0</v>
      </c>
      <c r="O1221" s="170">
        <v>2</v>
      </c>
      <c r="AA1221" s="146">
        <v>8</v>
      </c>
      <c r="AB1221" s="146">
        <v>0</v>
      </c>
      <c r="AC1221" s="146">
        <v>3</v>
      </c>
      <c r="AZ1221" s="146">
        <v>1</v>
      </c>
      <c r="BA1221" s="146">
        <f t="shared" si="1"/>
        <v>0</v>
      </c>
      <c r="BB1221" s="146">
        <f t="shared" si="2"/>
        <v>0</v>
      </c>
      <c r="BC1221" s="146">
        <f t="shared" si="3"/>
        <v>0</v>
      </c>
      <c r="BD1221" s="146">
        <f t="shared" si="4"/>
        <v>0</v>
      </c>
      <c r="BE1221" s="146">
        <f t="shared" si="5"/>
        <v>0</v>
      </c>
      <c r="CA1221" s="170">
        <v>8</v>
      </c>
      <c r="CB1221" s="170">
        <v>0</v>
      </c>
      <c r="CZ1221" s="146">
        <v>0</v>
      </c>
    </row>
    <row r="1222" spans="1:104">
      <c r="A1222" s="171">
        <v>160</v>
      </c>
      <c r="B1222" s="172" t="s">
        <v>816</v>
      </c>
      <c r="C1222" s="173" t="s">
        <v>817</v>
      </c>
      <c r="D1222" s="174" t="s">
        <v>123</v>
      </c>
      <c r="E1222" s="175">
        <v>206.34971723999999</v>
      </c>
      <c r="F1222" s="175">
        <v>0</v>
      </c>
      <c r="G1222" s="176">
        <f t="shared" si="0"/>
        <v>0</v>
      </c>
      <c r="O1222" s="170">
        <v>2</v>
      </c>
      <c r="AA1222" s="146">
        <v>8</v>
      </c>
      <c r="AB1222" s="146">
        <v>0</v>
      </c>
      <c r="AC1222" s="146">
        <v>3</v>
      </c>
      <c r="AZ1222" s="146">
        <v>1</v>
      </c>
      <c r="BA1222" s="146">
        <f t="shared" si="1"/>
        <v>0</v>
      </c>
      <c r="BB1222" s="146">
        <f t="shared" si="2"/>
        <v>0</v>
      </c>
      <c r="BC1222" s="146">
        <f t="shared" si="3"/>
        <v>0</v>
      </c>
      <c r="BD1222" s="146">
        <f t="shared" si="4"/>
        <v>0</v>
      </c>
      <c r="BE1222" s="146">
        <f t="shared" si="5"/>
        <v>0</v>
      </c>
      <c r="CA1222" s="170">
        <v>8</v>
      </c>
      <c r="CB1222" s="170">
        <v>0</v>
      </c>
      <c r="CZ1222" s="146">
        <v>0</v>
      </c>
    </row>
    <row r="1223" spans="1:104">
      <c r="A1223" s="184"/>
      <c r="B1223" s="185" t="s">
        <v>78</v>
      </c>
      <c r="C1223" s="186" t="str">
        <f>CONCATENATE(B1216," ",C1216)</f>
        <v>D96 Přesuny suti a vybouraných hmot</v>
      </c>
      <c r="D1223" s="187"/>
      <c r="E1223" s="188"/>
      <c r="F1223" s="189"/>
      <c r="G1223" s="190">
        <f>SUM(G1216:G1222)</f>
        <v>0</v>
      </c>
      <c r="O1223" s="170">
        <v>4</v>
      </c>
      <c r="BA1223" s="191">
        <f>SUM(BA1216:BA1222)</f>
        <v>0</v>
      </c>
      <c r="BB1223" s="191">
        <f>SUM(BB1216:BB1222)</f>
        <v>0</v>
      </c>
      <c r="BC1223" s="191">
        <f>SUM(BC1216:BC1222)</f>
        <v>0</v>
      </c>
      <c r="BD1223" s="191">
        <f>SUM(BD1216:BD1222)</f>
        <v>0</v>
      </c>
      <c r="BE1223" s="191">
        <f>SUM(BE1216:BE1222)</f>
        <v>0</v>
      </c>
    </row>
    <row r="1224" spans="1:104">
      <c r="E1224" s="146"/>
    </row>
    <row r="1225" spans="1:104">
      <c r="E1225" s="146"/>
    </row>
    <row r="1226" spans="1:104">
      <c r="E1226" s="146"/>
    </row>
    <row r="1227" spans="1:104">
      <c r="E1227" s="146"/>
    </row>
    <row r="1228" spans="1:104">
      <c r="E1228" s="146"/>
    </row>
    <row r="1229" spans="1:104">
      <c r="E1229" s="146"/>
    </row>
    <row r="1230" spans="1:104">
      <c r="E1230" s="146"/>
    </row>
    <row r="1231" spans="1:104">
      <c r="E1231" s="146"/>
    </row>
    <row r="1232" spans="1:104">
      <c r="E1232" s="146"/>
    </row>
    <row r="1233" spans="1:7">
      <c r="E1233" s="146"/>
    </row>
    <row r="1234" spans="1:7">
      <c r="E1234" s="146"/>
    </row>
    <row r="1235" spans="1:7">
      <c r="E1235" s="146"/>
    </row>
    <row r="1236" spans="1:7">
      <c r="E1236" s="146"/>
    </row>
    <row r="1237" spans="1:7">
      <c r="E1237" s="146"/>
    </row>
    <row r="1238" spans="1:7">
      <c r="E1238" s="146"/>
    </row>
    <row r="1239" spans="1:7">
      <c r="E1239" s="146"/>
    </row>
    <row r="1240" spans="1:7">
      <c r="E1240" s="146"/>
    </row>
    <row r="1241" spans="1:7">
      <c r="E1241" s="146"/>
    </row>
    <row r="1242" spans="1:7">
      <c r="E1242" s="146"/>
    </row>
    <row r="1243" spans="1:7">
      <c r="E1243" s="146"/>
    </row>
    <row r="1244" spans="1:7">
      <c r="E1244" s="146"/>
    </row>
    <row r="1245" spans="1:7">
      <c r="E1245" s="146"/>
    </row>
    <row r="1246" spans="1:7">
      <c r="E1246" s="146"/>
    </row>
    <row r="1247" spans="1:7">
      <c r="A1247" s="192"/>
      <c r="B1247" s="192"/>
      <c r="C1247" s="192"/>
      <c r="D1247" s="192"/>
      <c r="E1247" s="192"/>
      <c r="F1247" s="192"/>
      <c r="G1247" s="192"/>
    </row>
    <row r="1248" spans="1:7">
      <c r="A1248" s="192"/>
      <c r="B1248" s="192"/>
      <c r="C1248" s="192"/>
      <c r="D1248" s="192"/>
      <c r="E1248" s="192"/>
      <c r="F1248" s="192"/>
      <c r="G1248" s="192"/>
    </row>
    <row r="1249" spans="1:7">
      <c r="A1249" s="192"/>
      <c r="B1249" s="192"/>
      <c r="C1249" s="192"/>
      <c r="D1249" s="192"/>
      <c r="E1249" s="192"/>
      <c r="F1249" s="192"/>
      <c r="G1249" s="192"/>
    </row>
    <row r="1250" spans="1:7">
      <c r="A1250" s="192"/>
      <c r="B1250" s="192"/>
      <c r="C1250" s="192"/>
      <c r="D1250" s="192"/>
      <c r="E1250" s="192"/>
      <c r="F1250" s="192"/>
      <c r="G1250" s="192"/>
    </row>
    <row r="1251" spans="1:7">
      <c r="E1251" s="146"/>
    </row>
    <row r="1252" spans="1:7">
      <c r="E1252" s="146"/>
    </row>
    <row r="1253" spans="1:7">
      <c r="E1253" s="146"/>
    </row>
    <row r="1254" spans="1:7">
      <c r="E1254" s="146"/>
    </row>
    <row r="1255" spans="1:7">
      <c r="E1255" s="146"/>
    </row>
    <row r="1256" spans="1:7">
      <c r="E1256" s="146"/>
    </row>
    <row r="1257" spans="1:7">
      <c r="E1257" s="146"/>
    </row>
    <row r="1258" spans="1:7">
      <c r="E1258" s="146"/>
    </row>
    <row r="1259" spans="1:7">
      <c r="E1259" s="146"/>
    </row>
    <row r="1260" spans="1:7">
      <c r="E1260" s="146"/>
    </row>
    <row r="1261" spans="1:7">
      <c r="E1261" s="146"/>
    </row>
    <row r="1262" spans="1:7">
      <c r="E1262" s="146"/>
    </row>
    <row r="1263" spans="1:7">
      <c r="E1263" s="146"/>
    </row>
    <row r="1264" spans="1:7">
      <c r="E1264" s="146"/>
    </row>
    <row r="1265" spans="5:5">
      <c r="E1265" s="146"/>
    </row>
    <row r="1266" spans="5:5">
      <c r="E1266" s="146"/>
    </row>
    <row r="1267" spans="5:5">
      <c r="E1267" s="146"/>
    </row>
    <row r="1268" spans="5:5">
      <c r="E1268" s="146"/>
    </row>
    <row r="1269" spans="5:5">
      <c r="E1269" s="146"/>
    </row>
    <row r="1270" spans="5:5">
      <c r="E1270" s="146"/>
    </row>
    <row r="1271" spans="5:5">
      <c r="E1271" s="146"/>
    </row>
    <row r="1272" spans="5:5">
      <c r="E1272" s="146"/>
    </row>
    <row r="1273" spans="5:5">
      <c r="E1273" s="146"/>
    </row>
    <row r="1274" spans="5:5">
      <c r="E1274" s="146"/>
    </row>
    <row r="1275" spans="5:5">
      <c r="E1275" s="146"/>
    </row>
    <row r="1276" spans="5:5">
      <c r="E1276" s="146"/>
    </row>
    <row r="1277" spans="5:5">
      <c r="E1277" s="146"/>
    </row>
    <row r="1278" spans="5:5">
      <c r="E1278" s="146"/>
    </row>
    <row r="1279" spans="5:5">
      <c r="E1279" s="146"/>
    </row>
    <row r="1280" spans="5:5">
      <c r="E1280" s="146"/>
    </row>
    <row r="1281" spans="1:7">
      <c r="E1281" s="146"/>
    </row>
    <row r="1282" spans="1:7">
      <c r="A1282" s="193"/>
      <c r="B1282" s="193"/>
    </row>
    <row r="1283" spans="1:7">
      <c r="A1283" s="192"/>
      <c r="B1283" s="192"/>
      <c r="C1283" s="195"/>
      <c r="D1283" s="195"/>
      <c r="E1283" s="196"/>
      <c r="F1283" s="195"/>
      <c r="G1283" s="197"/>
    </row>
    <row r="1284" spans="1:7">
      <c r="A1284" s="198"/>
      <c r="B1284" s="198"/>
      <c r="C1284" s="192"/>
      <c r="D1284" s="192"/>
      <c r="E1284" s="199"/>
      <c r="F1284" s="192"/>
      <c r="G1284" s="192"/>
    </row>
    <row r="1285" spans="1:7">
      <c r="A1285" s="192"/>
      <c r="B1285" s="192"/>
      <c r="C1285" s="192"/>
      <c r="D1285" s="192"/>
      <c r="E1285" s="199"/>
      <c r="F1285" s="192"/>
      <c r="G1285" s="192"/>
    </row>
    <row r="1286" spans="1:7">
      <c r="A1286" s="192"/>
      <c r="B1286" s="192"/>
      <c r="C1286" s="192"/>
      <c r="D1286" s="192"/>
      <c r="E1286" s="199"/>
      <c r="F1286" s="192"/>
      <c r="G1286" s="192"/>
    </row>
    <row r="1287" spans="1:7">
      <c r="A1287" s="192"/>
      <c r="B1287" s="192"/>
      <c r="C1287" s="192"/>
      <c r="D1287" s="192"/>
      <c r="E1287" s="199"/>
      <c r="F1287" s="192"/>
      <c r="G1287" s="192"/>
    </row>
    <row r="1288" spans="1:7">
      <c r="A1288" s="192"/>
      <c r="B1288" s="192"/>
      <c r="C1288" s="192"/>
      <c r="D1288" s="192"/>
      <c r="E1288" s="199"/>
      <c r="F1288" s="192"/>
      <c r="G1288" s="192"/>
    </row>
    <row r="1289" spans="1:7">
      <c r="A1289" s="192"/>
      <c r="B1289" s="192"/>
      <c r="C1289" s="192"/>
      <c r="D1289" s="192"/>
      <c r="E1289" s="199"/>
      <c r="F1289" s="192"/>
      <c r="G1289" s="192"/>
    </row>
    <row r="1290" spans="1:7">
      <c r="A1290" s="192"/>
      <c r="B1290" s="192"/>
      <c r="C1290" s="192"/>
      <c r="D1290" s="192"/>
      <c r="E1290" s="199"/>
      <c r="F1290" s="192"/>
      <c r="G1290" s="192"/>
    </row>
    <row r="1291" spans="1:7">
      <c r="A1291" s="192"/>
      <c r="B1291" s="192"/>
      <c r="C1291" s="192"/>
      <c r="D1291" s="192"/>
      <c r="E1291" s="199"/>
      <c r="F1291" s="192"/>
      <c r="G1291" s="192"/>
    </row>
    <row r="1292" spans="1:7">
      <c r="A1292" s="192"/>
      <c r="B1292" s="192"/>
      <c r="C1292" s="192"/>
      <c r="D1292" s="192"/>
      <c r="E1292" s="199"/>
      <c r="F1292" s="192"/>
      <c r="G1292" s="192"/>
    </row>
    <row r="1293" spans="1:7">
      <c r="A1293" s="192"/>
      <c r="B1293" s="192"/>
      <c r="C1293" s="192"/>
      <c r="D1293" s="192"/>
      <c r="E1293" s="199"/>
      <c r="F1293" s="192"/>
      <c r="G1293" s="192"/>
    </row>
    <row r="1294" spans="1:7">
      <c r="A1294" s="192"/>
      <c r="B1294" s="192"/>
      <c r="C1294" s="192"/>
      <c r="D1294" s="192"/>
      <c r="E1294" s="199"/>
      <c r="F1294" s="192"/>
      <c r="G1294" s="192"/>
    </row>
    <row r="1295" spans="1:7">
      <c r="A1295" s="192"/>
      <c r="B1295" s="192"/>
      <c r="C1295" s="192"/>
      <c r="D1295" s="192"/>
      <c r="E1295" s="199"/>
      <c r="F1295" s="192"/>
      <c r="G1295" s="192"/>
    </row>
    <row r="1296" spans="1:7">
      <c r="A1296" s="192"/>
      <c r="B1296" s="192"/>
      <c r="C1296" s="192"/>
      <c r="D1296" s="192"/>
      <c r="E1296" s="199"/>
      <c r="F1296" s="192"/>
      <c r="G1296" s="192"/>
    </row>
  </sheetData>
  <mergeCells count="999">
    <mergeCell ref="C1205:D1205"/>
    <mergeCell ref="C1206:D1206"/>
    <mergeCell ref="C1208:D1208"/>
    <mergeCell ref="C1192:D1192"/>
    <mergeCell ref="C1193:D1193"/>
    <mergeCell ref="C1194:D1194"/>
    <mergeCell ref="C1195:D1195"/>
    <mergeCell ref="C1200:D1200"/>
    <mergeCell ref="C1201:D1201"/>
    <mergeCell ref="C1202:D1202"/>
    <mergeCell ref="C1204:D1204"/>
    <mergeCell ref="C1182:D1182"/>
    <mergeCell ref="C1183:D1183"/>
    <mergeCell ref="C1185:G1185"/>
    <mergeCell ref="C1186:D1186"/>
    <mergeCell ref="C1187:D1187"/>
    <mergeCell ref="C1188:D1188"/>
    <mergeCell ref="C1189:D1189"/>
    <mergeCell ref="C1191:D1191"/>
    <mergeCell ref="C1166:D1166"/>
    <mergeCell ref="C1168:G1168"/>
    <mergeCell ref="C1169:D1169"/>
    <mergeCell ref="C1174:D1174"/>
    <mergeCell ref="C1175:D1175"/>
    <mergeCell ref="C1177:D1177"/>
    <mergeCell ref="C1178:D1178"/>
    <mergeCell ref="C1155:D1155"/>
    <mergeCell ref="C1157:D1157"/>
    <mergeCell ref="C1158:D1158"/>
    <mergeCell ref="C1160:D1160"/>
    <mergeCell ref="C1162:D1162"/>
    <mergeCell ref="C1164:D1164"/>
    <mergeCell ref="C1137:D1137"/>
    <mergeCell ref="C1142:D1142"/>
    <mergeCell ref="C1144:D1144"/>
    <mergeCell ref="C1146:D1146"/>
    <mergeCell ref="C1148:D1148"/>
    <mergeCell ref="C1150:G1150"/>
    <mergeCell ref="C1151:D1151"/>
    <mergeCell ref="C1153:D1153"/>
    <mergeCell ref="C1130:D1130"/>
    <mergeCell ref="C1132:G1132"/>
    <mergeCell ref="C1133:D1133"/>
    <mergeCell ref="C1134:D1134"/>
    <mergeCell ref="C1135:D1135"/>
    <mergeCell ref="C1136:D1136"/>
    <mergeCell ref="C1121:D1121"/>
    <mergeCell ref="C1122:D1122"/>
    <mergeCell ref="C1123:D1123"/>
    <mergeCell ref="C1124:D1124"/>
    <mergeCell ref="C1125:D1125"/>
    <mergeCell ref="C1127:D1127"/>
    <mergeCell ref="C1128:D1128"/>
    <mergeCell ref="C1129:D1129"/>
    <mergeCell ref="C1107:D1107"/>
    <mergeCell ref="C1109:D1109"/>
    <mergeCell ref="C1110:D1110"/>
    <mergeCell ref="C1112:D1112"/>
    <mergeCell ref="C1114:D1114"/>
    <mergeCell ref="C1116:D1116"/>
    <mergeCell ref="C1093:D1093"/>
    <mergeCell ref="C1095:D1095"/>
    <mergeCell ref="C1097:D1097"/>
    <mergeCell ref="C1099:D1099"/>
    <mergeCell ref="C1101:D1101"/>
    <mergeCell ref="C1102:D1102"/>
    <mergeCell ref="C1103:D1103"/>
    <mergeCell ref="C1105:D1105"/>
    <mergeCell ref="C1083:D1083"/>
    <mergeCell ref="C1084:D1084"/>
    <mergeCell ref="C1085:D1085"/>
    <mergeCell ref="C1086:D1086"/>
    <mergeCell ref="C1087:D1087"/>
    <mergeCell ref="C1088:D1088"/>
    <mergeCell ref="C1070:D1070"/>
    <mergeCell ref="C1071:D1071"/>
    <mergeCell ref="C1076:D1076"/>
    <mergeCell ref="C1077:D1077"/>
    <mergeCell ref="C1078:D1078"/>
    <mergeCell ref="C1079:D1079"/>
    <mergeCell ref="C1080:D1080"/>
    <mergeCell ref="C1081:D1081"/>
    <mergeCell ref="C1060:D1060"/>
    <mergeCell ref="C1062:D1062"/>
    <mergeCell ref="C1063:D1063"/>
    <mergeCell ref="C1066:D1066"/>
    <mergeCell ref="C1068:D1068"/>
    <mergeCell ref="C1069:D1069"/>
    <mergeCell ref="C1046:D1046"/>
    <mergeCell ref="C1047:D1047"/>
    <mergeCell ref="C1048:D1048"/>
    <mergeCell ref="C1053:D1053"/>
    <mergeCell ref="C1039:D1039"/>
    <mergeCell ref="C1041:D1041"/>
    <mergeCell ref="C1042:D1042"/>
    <mergeCell ref="C1043:D1043"/>
    <mergeCell ref="C1044:D1044"/>
    <mergeCell ref="C1045:D1045"/>
    <mergeCell ref="C1033:D1033"/>
    <mergeCell ref="C1034:D1034"/>
    <mergeCell ref="C1035:D1035"/>
    <mergeCell ref="C1036:D1036"/>
    <mergeCell ref="C1037:D1037"/>
    <mergeCell ref="C1038:D1038"/>
    <mergeCell ref="C1026:D1026"/>
    <mergeCell ref="C1027:D1027"/>
    <mergeCell ref="C1028:D1028"/>
    <mergeCell ref="C1029:D1029"/>
    <mergeCell ref="C1030:D1030"/>
    <mergeCell ref="C1031:D1031"/>
    <mergeCell ref="C1019:D1019"/>
    <mergeCell ref="C1020:D1020"/>
    <mergeCell ref="C1021:D1021"/>
    <mergeCell ref="C1022:D1022"/>
    <mergeCell ref="C1023:D1023"/>
    <mergeCell ref="C1025:D1025"/>
    <mergeCell ref="C1010:D1010"/>
    <mergeCell ref="C1011:D1011"/>
    <mergeCell ref="C1013:D1013"/>
    <mergeCell ref="C1015:D1015"/>
    <mergeCell ref="C1017:D1017"/>
    <mergeCell ref="C1018:D1018"/>
    <mergeCell ref="C1003:D1003"/>
    <mergeCell ref="C1004:D1004"/>
    <mergeCell ref="C1005:D1005"/>
    <mergeCell ref="C1006:D1006"/>
    <mergeCell ref="C1008:D1008"/>
    <mergeCell ref="C1009:D1009"/>
    <mergeCell ref="C996:D996"/>
    <mergeCell ref="C997:D997"/>
    <mergeCell ref="C998:D998"/>
    <mergeCell ref="C999:D999"/>
    <mergeCell ref="C1000:D1000"/>
    <mergeCell ref="C1002:D1002"/>
    <mergeCell ref="C988:D988"/>
    <mergeCell ref="C989:D989"/>
    <mergeCell ref="C991:D991"/>
    <mergeCell ref="C992:D992"/>
    <mergeCell ref="C993:D993"/>
    <mergeCell ref="C994:D994"/>
    <mergeCell ref="C982:D982"/>
    <mergeCell ref="C983:D983"/>
    <mergeCell ref="C984:D984"/>
    <mergeCell ref="C985:D985"/>
    <mergeCell ref="C986:D986"/>
    <mergeCell ref="C987:D987"/>
    <mergeCell ref="C970:D970"/>
    <mergeCell ref="C975:D975"/>
    <mergeCell ref="C976:D976"/>
    <mergeCell ref="C977:D977"/>
    <mergeCell ref="C978:D978"/>
    <mergeCell ref="C979:D979"/>
    <mergeCell ref="C980:D980"/>
    <mergeCell ref="C981:D981"/>
    <mergeCell ref="C963:D963"/>
    <mergeCell ref="C964:D964"/>
    <mergeCell ref="C965:D965"/>
    <mergeCell ref="C966:D966"/>
    <mergeCell ref="C967:D967"/>
    <mergeCell ref="C968:D968"/>
    <mergeCell ref="C957:D957"/>
    <mergeCell ref="C958:D958"/>
    <mergeCell ref="C959:D959"/>
    <mergeCell ref="C960:D960"/>
    <mergeCell ref="C961:D961"/>
    <mergeCell ref="C962:D962"/>
    <mergeCell ref="C949:D949"/>
    <mergeCell ref="C950:D950"/>
    <mergeCell ref="C951:D951"/>
    <mergeCell ref="C953:D953"/>
    <mergeCell ref="C955:D955"/>
    <mergeCell ref="C956:D956"/>
    <mergeCell ref="C942:D942"/>
    <mergeCell ref="C943:D943"/>
    <mergeCell ref="C944:D944"/>
    <mergeCell ref="C945:D945"/>
    <mergeCell ref="C946:D946"/>
    <mergeCell ref="C948:D948"/>
    <mergeCell ref="C935:D935"/>
    <mergeCell ref="C936:D936"/>
    <mergeCell ref="C937:D937"/>
    <mergeCell ref="C939:D939"/>
    <mergeCell ref="C940:D940"/>
    <mergeCell ref="C941:D941"/>
    <mergeCell ref="C923:D923"/>
    <mergeCell ref="C924:D924"/>
    <mergeCell ref="C925:D925"/>
    <mergeCell ref="C926:D926"/>
    <mergeCell ref="C931:D931"/>
    <mergeCell ref="C932:D932"/>
    <mergeCell ref="C933:D933"/>
    <mergeCell ref="C934:D934"/>
    <mergeCell ref="C916:D916"/>
    <mergeCell ref="C917:D917"/>
    <mergeCell ref="C918:D918"/>
    <mergeCell ref="C920:D920"/>
    <mergeCell ref="C921:D921"/>
    <mergeCell ref="C922:D922"/>
    <mergeCell ref="C910:D910"/>
    <mergeCell ref="C911:D911"/>
    <mergeCell ref="C912:D912"/>
    <mergeCell ref="C913:D913"/>
    <mergeCell ref="C914:D914"/>
    <mergeCell ref="C915:D915"/>
    <mergeCell ref="C903:D903"/>
    <mergeCell ref="C904:D904"/>
    <mergeCell ref="C905:D905"/>
    <mergeCell ref="C906:D906"/>
    <mergeCell ref="C907:D907"/>
    <mergeCell ref="C909:D909"/>
    <mergeCell ref="C896:D896"/>
    <mergeCell ref="C897:D897"/>
    <mergeCell ref="C898:D898"/>
    <mergeCell ref="C899:D899"/>
    <mergeCell ref="C901:D901"/>
    <mergeCell ref="C902:D902"/>
    <mergeCell ref="C888:D888"/>
    <mergeCell ref="C889:D889"/>
    <mergeCell ref="C891:D891"/>
    <mergeCell ref="C892:D892"/>
    <mergeCell ref="C893:D893"/>
    <mergeCell ref="C894:D894"/>
    <mergeCell ref="C881:D881"/>
    <mergeCell ref="C882:D882"/>
    <mergeCell ref="C883:D883"/>
    <mergeCell ref="C884:D884"/>
    <mergeCell ref="C886:D886"/>
    <mergeCell ref="C887:D887"/>
    <mergeCell ref="C873:D873"/>
    <mergeCell ref="C874:D874"/>
    <mergeCell ref="C876:D876"/>
    <mergeCell ref="C877:D877"/>
    <mergeCell ref="C878:D878"/>
    <mergeCell ref="C879:D879"/>
    <mergeCell ref="C867:D867"/>
    <mergeCell ref="C868:D868"/>
    <mergeCell ref="C869:D869"/>
    <mergeCell ref="C870:D870"/>
    <mergeCell ref="C871:D871"/>
    <mergeCell ref="C872:D872"/>
    <mergeCell ref="C859:D859"/>
    <mergeCell ref="C860:D860"/>
    <mergeCell ref="C862:D862"/>
    <mergeCell ref="C863:D863"/>
    <mergeCell ref="C864:D864"/>
    <mergeCell ref="C865:D865"/>
    <mergeCell ref="C853:D853"/>
    <mergeCell ref="C854:D854"/>
    <mergeCell ref="C855:D855"/>
    <mergeCell ref="C856:D856"/>
    <mergeCell ref="C857:D857"/>
    <mergeCell ref="C858:D858"/>
    <mergeCell ref="C846:D846"/>
    <mergeCell ref="C847:D847"/>
    <mergeCell ref="C848:D848"/>
    <mergeCell ref="C849:D849"/>
    <mergeCell ref="C850:D850"/>
    <mergeCell ref="C851:D851"/>
    <mergeCell ref="C839:D839"/>
    <mergeCell ref="C840:D840"/>
    <mergeCell ref="C841:D841"/>
    <mergeCell ref="C843:D843"/>
    <mergeCell ref="C844:D844"/>
    <mergeCell ref="C845:D845"/>
    <mergeCell ref="C832:D832"/>
    <mergeCell ref="C833:D833"/>
    <mergeCell ref="C835:D835"/>
    <mergeCell ref="C836:D836"/>
    <mergeCell ref="C837:D837"/>
    <mergeCell ref="C838:D838"/>
    <mergeCell ref="C825:D825"/>
    <mergeCell ref="C826:D826"/>
    <mergeCell ref="C827:D827"/>
    <mergeCell ref="C828:D828"/>
    <mergeCell ref="C830:D830"/>
    <mergeCell ref="C831:D831"/>
    <mergeCell ref="C812:D812"/>
    <mergeCell ref="C814:D814"/>
    <mergeCell ref="C815:D815"/>
    <mergeCell ref="C816:D816"/>
    <mergeCell ref="C817:D817"/>
    <mergeCell ref="C818:D818"/>
    <mergeCell ref="C805:D805"/>
    <mergeCell ref="C806:D806"/>
    <mergeCell ref="C808:D808"/>
    <mergeCell ref="C809:D809"/>
    <mergeCell ref="C810:D810"/>
    <mergeCell ref="C811:D811"/>
    <mergeCell ref="C796:D796"/>
    <mergeCell ref="C797:D797"/>
    <mergeCell ref="C798:D798"/>
    <mergeCell ref="C799:D799"/>
    <mergeCell ref="C800:D800"/>
    <mergeCell ref="C802:D802"/>
    <mergeCell ref="C803:D803"/>
    <mergeCell ref="C804:D804"/>
    <mergeCell ref="C786:D786"/>
    <mergeCell ref="C787:D787"/>
    <mergeCell ref="C788:D788"/>
    <mergeCell ref="C789:D789"/>
    <mergeCell ref="C791:D791"/>
    <mergeCell ref="C792:D792"/>
    <mergeCell ref="C778:D778"/>
    <mergeCell ref="C779:D779"/>
    <mergeCell ref="C780:D780"/>
    <mergeCell ref="C782:D782"/>
    <mergeCell ref="C783:D783"/>
    <mergeCell ref="C785:D785"/>
    <mergeCell ref="C770:D770"/>
    <mergeCell ref="C771:D771"/>
    <mergeCell ref="C773:D773"/>
    <mergeCell ref="C774:D774"/>
    <mergeCell ref="C776:D776"/>
    <mergeCell ref="C777:D777"/>
    <mergeCell ref="C763:D763"/>
    <mergeCell ref="C765:D765"/>
    <mergeCell ref="C766:D766"/>
    <mergeCell ref="C767:D767"/>
    <mergeCell ref="C768:D768"/>
    <mergeCell ref="C769:D769"/>
    <mergeCell ref="C756:D756"/>
    <mergeCell ref="C757:D757"/>
    <mergeCell ref="C758:D758"/>
    <mergeCell ref="C759:D759"/>
    <mergeCell ref="C760:D760"/>
    <mergeCell ref="C762:D762"/>
    <mergeCell ref="C745:D745"/>
    <mergeCell ref="C746:D746"/>
    <mergeCell ref="C750:D750"/>
    <mergeCell ref="C751:D751"/>
    <mergeCell ref="C752:D752"/>
    <mergeCell ref="C753:D753"/>
    <mergeCell ref="C754:D754"/>
    <mergeCell ref="C755:D755"/>
    <mergeCell ref="C739:D739"/>
    <mergeCell ref="C740:D740"/>
    <mergeCell ref="C741:D741"/>
    <mergeCell ref="C742:D742"/>
    <mergeCell ref="C743:D743"/>
    <mergeCell ref="C744:D744"/>
    <mergeCell ref="C733:D733"/>
    <mergeCell ref="C734:D734"/>
    <mergeCell ref="C735:D735"/>
    <mergeCell ref="C736:D736"/>
    <mergeCell ref="C737:D737"/>
    <mergeCell ref="C738:D738"/>
    <mergeCell ref="C727:D727"/>
    <mergeCell ref="C728:D728"/>
    <mergeCell ref="C729:D729"/>
    <mergeCell ref="C730:D730"/>
    <mergeCell ref="C731:D731"/>
    <mergeCell ref="C732:D732"/>
    <mergeCell ref="C721:D721"/>
    <mergeCell ref="C722:D722"/>
    <mergeCell ref="C723:D723"/>
    <mergeCell ref="C724:D724"/>
    <mergeCell ref="C725:D725"/>
    <mergeCell ref="C726:D726"/>
    <mergeCell ref="C715:D715"/>
    <mergeCell ref="C716:D716"/>
    <mergeCell ref="C717:D717"/>
    <mergeCell ref="C718:D718"/>
    <mergeCell ref="C719:D719"/>
    <mergeCell ref="C720:D720"/>
    <mergeCell ref="C709:D709"/>
    <mergeCell ref="C710:D710"/>
    <mergeCell ref="C711:D711"/>
    <mergeCell ref="C712:D712"/>
    <mergeCell ref="C713:D713"/>
    <mergeCell ref="C714:D714"/>
    <mergeCell ref="C701:D701"/>
    <mergeCell ref="C702:D702"/>
    <mergeCell ref="C703:D703"/>
    <mergeCell ref="C704:D704"/>
    <mergeCell ref="C705:D705"/>
    <mergeCell ref="C706:D706"/>
    <mergeCell ref="C707:D707"/>
    <mergeCell ref="C708:D708"/>
    <mergeCell ref="C690:D690"/>
    <mergeCell ref="C691:D691"/>
    <mergeCell ref="C692:D692"/>
    <mergeCell ref="C693:D693"/>
    <mergeCell ref="C694:D694"/>
    <mergeCell ref="C697:D697"/>
    <mergeCell ref="C684:D684"/>
    <mergeCell ref="C685:D685"/>
    <mergeCell ref="C686:D686"/>
    <mergeCell ref="C687:D687"/>
    <mergeCell ref="C688:D688"/>
    <mergeCell ref="C689:D689"/>
    <mergeCell ref="C678:D678"/>
    <mergeCell ref="C679:D679"/>
    <mergeCell ref="C680:D680"/>
    <mergeCell ref="C681:D681"/>
    <mergeCell ref="C682:D682"/>
    <mergeCell ref="C683:D683"/>
    <mergeCell ref="C671:D671"/>
    <mergeCell ref="C672:D672"/>
    <mergeCell ref="C673:D673"/>
    <mergeCell ref="C674:D674"/>
    <mergeCell ref="C675:D675"/>
    <mergeCell ref="C676:D676"/>
    <mergeCell ref="C663:D663"/>
    <mergeCell ref="C664:D664"/>
    <mergeCell ref="C665:D665"/>
    <mergeCell ref="C666:D666"/>
    <mergeCell ref="C667:D667"/>
    <mergeCell ref="C668:D668"/>
    <mergeCell ref="C669:D669"/>
    <mergeCell ref="C670:D670"/>
    <mergeCell ref="C655:D655"/>
    <mergeCell ref="C656:D656"/>
    <mergeCell ref="C657:D657"/>
    <mergeCell ref="C658:D658"/>
    <mergeCell ref="C641:D641"/>
    <mergeCell ref="C642:D642"/>
    <mergeCell ref="C643:D643"/>
    <mergeCell ref="C644:D644"/>
    <mergeCell ref="C648:D648"/>
    <mergeCell ref="C649:D649"/>
    <mergeCell ref="C650:D650"/>
    <mergeCell ref="C651:D651"/>
    <mergeCell ref="C634:D634"/>
    <mergeCell ref="C635:D635"/>
    <mergeCell ref="C636:D636"/>
    <mergeCell ref="C638:D638"/>
    <mergeCell ref="C639:D639"/>
    <mergeCell ref="C640:D640"/>
    <mergeCell ref="C628:D628"/>
    <mergeCell ref="C629:D629"/>
    <mergeCell ref="C630:D630"/>
    <mergeCell ref="C631:D631"/>
    <mergeCell ref="C632:D632"/>
    <mergeCell ref="C633:D633"/>
    <mergeCell ref="C621:D621"/>
    <mergeCell ref="C623:D623"/>
    <mergeCell ref="C624:D624"/>
    <mergeCell ref="C625:D625"/>
    <mergeCell ref="C626:D626"/>
    <mergeCell ref="C627:D627"/>
    <mergeCell ref="C615:D615"/>
    <mergeCell ref="C616:D616"/>
    <mergeCell ref="C617:D617"/>
    <mergeCell ref="C618:D618"/>
    <mergeCell ref="C619:D619"/>
    <mergeCell ref="C620:D620"/>
    <mergeCell ref="C608:D608"/>
    <mergeCell ref="C609:D609"/>
    <mergeCell ref="C610:D610"/>
    <mergeCell ref="C611:D611"/>
    <mergeCell ref="C612:D612"/>
    <mergeCell ref="C613:D613"/>
    <mergeCell ref="C600:D600"/>
    <mergeCell ref="C601:D601"/>
    <mergeCell ref="C602:D602"/>
    <mergeCell ref="C603:D603"/>
    <mergeCell ref="C604:D604"/>
    <mergeCell ref="C605:D605"/>
    <mergeCell ref="C606:D606"/>
    <mergeCell ref="C607:D607"/>
    <mergeCell ref="C591:D591"/>
    <mergeCell ref="C592:D592"/>
    <mergeCell ref="C593:D593"/>
    <mergeCell ref="C594:D594"/>
    <mergeCell ref="C595:D595"/>
    <mergeCell ref="C596:D596"/>
    <mergeCell ref="C584:D584"/>
    <mergeCell ref="C585:D585"/>
    <mergeCell ref="C586:D586"/>
    <mergeCell ref="C587:D587"/>
    <mergeCell ref="C588:D588"/>
    <mergeCell ref="C590:D590"/>
    <mergeCell ref="C578:D578"/>
    <mergeCell ref="C579:D579"/>
    <mergeCell ref="C580:D580"/>
    <mergeCell ref="C581:D581"/>
    <mergeCell ref="C582:D582"/>
    <mergeCell ref="C583:D583"/>
    <mergeCell ref="C572:D572"/>
    <mergeCell ref="C573:D573"/>
    <mergeCell ref="C574:D574"/>
    <mergeCell ref="C575:D575"/>
    <mergeCell ref="C576:D576"/>
    <mergeCell ref="C577:D577"/>
    <mergeCell ref="C566:D566"/>
    <mergeCell ref="C567:D567"/>
    <mergeCell ref="C568:D568"/>
    <mergeCell ref="C569:D569"/>
    <mergeCell ref="C570:D570"/>
    <mergeCell ref="C571:D571"/>
    <mergeCell ref="C560:D560"/>
    <mergeCell ref="C561:D561"/>
    <mergeCell ref="C562:D562"/>
    <mergeCell ref="C563:D563"/>
    <mergeCell ref="C564:D564"/>
    <mergeCell ref="C565:D565"/>
    <mergeCell ref="C554:D554"/>
    <mergeCell ref="C555:D555"/>
    <mergeCell ref="C556:D556"/>
    <mergeCell ref="C557:D557"/>
    <mergeCell ref="C558:D558"/>
    <mergeCell ref="C559:D559"/>
    <mergeCell ref="C548:D548"/>
    <mergeCell ref="C549:D549"/>
    <mergeCell ref="C550:D550"/>
    <mergeCell ref="C551:D551"/>
    <mergeCell ref="C552:D552"/>
    <mergeCell ref="C553:D553"/>
    <mergeCell ref="C542:D542"/>
    <mergeCell ref="C543:D543"/>
    <mergeCell ref="C544:D544"/>
    <mergeCell ref="C545:D545"/>
    <mergeCell ref="C546:D546"/>
    <mergeCell ref="C547:D547"/>
    <mergeCell ref="C536:D536"/>
    <mergeCell ref="C537:D537"/>
    <mergeCell ref="C538:D538"/>
    <mergeCell ref="C539:D539"/>
    <mergeCell ref="C540:D540"/>
    <mergeCell ref="C541:D541"/>
    <mergeCell ref="C530:D530"/>
    <mergeCell ref="C531:D531"/>
    <mergeCell ref="C532:D532"/>
    <mergeCell ref="C533:D533"/>
    <mergeCell ref="C534:D534"/>
    <mergeCell ref="C535:D535"/>
    <mergeCell ref="C523:D523"/>
    <mergeCell ref="C524:D524"/>
    <mergeCell ref="C525:D525"/>
    <mergeCell ref="C527:D527"/>
    <mergeCell ref="C528:D528"/>
    <mergeCell ref="C529:D529"/>
    <mergeCell ref="C517:D517"/>
    <mergeCell ref="C518:D518"/>
    <mergeCell ref="C519:D519"/>
    <mergeCell ref="C520:D520"/>
    <mergeCell ref="C521:D521"/>
    <mergeCell ref="C522:D522"/>
    <mergeCell ref="C511:D511"/>
    <mergeCell ref="C512:D512"/>
    <mergeCell ref="C513:D513"/>
    <mergeCell ref="C514:D514"/>
    <mergeCell ref="C515:D515"/>
    <mergeCell ref="C516:D516"/>
    <mergeCell ref="C505:D505"/>
    <mergeCell ref="C506:D506"/>
    <mergeCell ref="C507:D507"/>
    <mergeCell ref="C508:D508"/>
    <mergeCell ref="C509:D509"/>
    <mergeCell ref="C510:D510"/>
    <mergeCell ref="C499:D499"/>
    <mergeCell ref="C500:D500"/>
    <mergeCell ref="C501:D501"/>
    <mergeCell ref="C502:D502"/>
    <mergeCell ref="C503:D503"/>
    <mergeCell ref="C504:D504"/>
    <mergeCell ref="C493:D493"/>
    <mergeCell ref="C494:D494"/>
    <mergeCell ref="C495:D495"/>
    <mergeCell ref="C496:D496"/>
    <mergeCell ref="C497:D497"/>
    <mergeCell ref="C498:D498"/>
    <mergeCell ref="C487:D487"/>
    <mergeCell ref="C488:D488"/>
    <mergeCell ref="C489:D489"/>
    <mergeCell ref="C490:D490"/>
    <mergeCell ref="C491:D491"/>
    <mergeCell ref="C492:D492"/>
    <mergeCell ref="C481:D481"/>
    <mergeCell ref="C482:D482"/>
    <mergeCell ref="C483:D483"/>
    <mergeCell ref="C484:D484"/>
    <mergeCell ref="C485:D485"/>
    <mergeCell ref="C486:D486"/>
    <mergeCell ref="C473:D473"/>
    <mergeCell ref="C475:D475"/>
    <mergeCell ref="C476:D476"/>
    <mergeCell ref="C477:D477"/>
    <mergeCell ref="C478:D478"/>
    <mergeCell ref="C480:D480"/>
    <mergeCell ref="C467:D467"/>
    <mergeCell ref="C468:D468"/>
    <mergeCell ref="C469:D469"/>
    <mergeCell ref="C470:D470"/>
    <mergeCell ref="C471:D471"/>
    <mergeCell ref="C472:D472"/>
    <mergeCell ref="C461:D461"/>
    <mergeCell ref="C462:D462"/>
    <mergeCell ref="C463:D463"/>
    <mergeCell ref="C464:D464"/>
    <mergeCell ref="C465:D465"/>
    <mergeCell ref="C466:D466"/>
    <mergeCell ref="C455:D455"/>
    <mergeCell ref="C456:D456"/>
    <mergeCell ref="C457:D457"/>
    <mergeCell ref="C458:D458"/>
    <mergeCell ref="C459:D459"/>
    <mergeCell ref="C460:D460"/>
    <mergeCell ref="C449:D449"/>
    <mergeCell ref="C450:D450"/>
    <mergeCell ref="C451:D451"/>
    <mergeCell ref="C452:D452"/>
    <mergeCell ref="C453:D453"/>
    <mergeCell ref="C454:D454"/>
    <mergeCell ref="C443:D443"/>
    <mergeCell ref="C444:D444"/>
    <mergeCell ref="C445:D445"/>
    <mergeCell ref="C446:D446"/>
    <mergeCell ref="C447:D447"/>
    <mergeCell ref="C448:D448"/>
    <mergeCell ref="C437:D437"/>
    <mergeCell ref="C438:D438"/>
    <mergeCell ref="C439:D439"/>
    <mergeCell ref="C440:D440"/>
    <mergeCell ref="C441:D441"/>
    <mergeCell ref="C442:D442"/>
    <mergeCell ref="C431:D431"/>
    <mergeCell ref="C432:D432"/>
    <mergeCell ref="C433:D433"/>
    <mergeCell ref="C434:D434"/>
    <mergeCell ref="C435:D435"/>
    <mergeCell ref="C436:D436"/>
    <mergeCell ref="C425:D425"/>
    <mergeCell ref="C426:D426"/>
    <mergeCell ref="C427:D427"/>
    <mergeCell ref="C428:D428"/>
    <mergeCell ref="C429:D429"/>
    <mergeCell ref="C430:D430"/>
    <mergeCell ref="C419:D419"/>
    <mergeCell ref="C420:D420"/>
    <mergeCell ref="C421:D421"/>
    <mergeCell ref="C422:D422"/>
    <mergeCell ref="C423:D423"/>
    <mergeCell ref="C424:D424"/>
    <mergeCell ref="C412:D412"/>
    <mergeCell ref="C413:D413"/>
    <mergeCell ref="C414:D414"/>
    <mergeCell ref="C416:D416"/>
    <mergeCell ref="C417:D417"/>
    <mergeCell ref="C418:D418"/>
    <mergeCell ref="C406:D406"/>
    <mergeCell ref="C407:D407"/>
    <mergeCell ref="C408:D408"/>
    <mergeCell ref="C409:D409"/>
    <mergeCell ref="C410:D410"/>
    <mergeCell ref="C411:D411"/>
    <mergeCell ref="C400:D400"/>
    <mergeCell ref="C401:D401"/>
    <mergeCell ref="C402:D402"/>
    <mergeCell ref="C403:D403"/>
    <mergeCell ref="C404:D404"/>
    <mergeCell ref="C405:D405"/>
    <mergeCell ref="C394:D394"/>
    <mergeCell ref="C395:D395"/>
    <mergeCell ref="C396:D396"/>
    <mergeCell ref="C397:D397"/>
    <mergeCell ref="C398:D398"/>
    <mergeCell ref="C399:D399"/>
    <mergeCell ref="C388:D388"/>
    <mergeCell ref="C389:D389"/>
    <mergeCell ref="C390:D390"/>
    <mergeCell ref="C391:D391"/>
    <mergeCell ref="C392:D392"/>
    <mergeCell ref="C393:D393"/>
    <mergeCell ref="C382:D382"/>
    <mergeCell ref="C383:D383"/>
    <mergeCell ref="C384:D384"/>
    <mergeCell ref="C385:D385"/>
    <mergeCell ref="C386:D386"/>
    <mergeCell ref="C387:D387"/>
    <mergeCell ref="C376:D376"/>
    <mergeCell ref="C377:D377"/>
    <mergeCell ref="C378:D378"/>
    <mergeCell ref="C379:D379"/>
    <mergeCell ref="C380:D380"/>
    <mergeCell ref="C381:D381"/>
    <mergeCell ref="C370:D370"/>
    <mergeCell ref="C371:D371"/>
    <mergeCell ref="C372:D372"/>
    <mergeCell ref="C373:D373"/>
    <mergeCell ref="C374:D374"/>
    <mergeCell ref="C375:D375"/>
    <mergeCell ref="C364:D364"/>
    <mergeCell ref="C365:D365"/>
    <mergeCell ref="C366:D366"/>
    <mergeCell ref="C367:D367"/>
    <mergeCell ref="C368:D368"/>
    <mergeCell ref="C369:D369"/>
    <mergeCell ref="C358:D358"/>
    <mergeCell ref="C359:D359"/>
    <mergeCell ref="C360:D360"/>
    <mergeCell ref="C361:D361"/>
    <mergeCell ref="C362:D362"/>
    <mergeCell ref="C363:D363"/>
    <mergeCell ref="C351:D351"/>
    <mergeCell ref="C352:D352"/>
    <mergeCell ref="C353:D353"/>
    <mergeCell ref="C354:D354"/>
    <mergeCell ref="C355:D355"/>
    <mergeCell ref="C357:D357"/>
    <mergeCell ref="C344:D344"/>
    <mergeCell ref="C345:D345"/>
    <mergeCell ref="C346:D346"/>
    <mergeCell ref="C347:D347"/>
    <mergeCell ref="C348:D348"/>
    <mergeCell ref="C349:D349"/>
    <mergeCell ref="C338:D338"/>
    <mergeCell ref="C339:D339"/>
    <mergeCell ref="C340:D340"/>
    <mergeCell ref="C341:D341"/>
    <mergeCell ref="C342:D342"/>
    <mergeCell ref="C343:D343"/>
    <mergeCell ref="C332:D332"/>
    <mergeCell ref="C333:D333"/>
    <mergeCell ref="C334:D334"/>
    <mergeCell ref="C335:D335"/>
    <mergeCell ref="C336:D336"/>
    <mergeCell ref="C337:D337"/>
    <mergeCell ref="C326:D326"/>
    <mergeCell ref="C327:D327"/>
    <mergeCell ref="C328:D328"/>
    <mergeCell ref="C329:D329"/>
    <mergeCell ref="C330:D330"/>
    <mergeCell ref="C331:D331"/>
    <mergeCell ref="C320:D320"/>
    <mergeCell ref="C321:D321"/>
    <mergeCell ref="C322:D322"/>
    <mergeCell ref="C323:D323"/>
    <mergeCell ref="C324:D324"/>
    <mergeCell ref="C325:D325"/>
    <mergeCell ref="C314:D314"/>
    <mergeCell ref="C315:D315"/>
    <mergeCell ref="C316:D316"/>
    <mergeCell ref="C317:D317"/>
    <mergeCell ref="C318:D318"/>
    <mergeCell ref="C319:D319"/>
    <mergeCell ref="C308:D308"/>
    <mergeCell ref="C309:D309"/>
    <mergeCell ref="C310:D310"/>
    <mergeCell ref="C311:D311"/>
    <mergeCell ref="C312:D312"/>
    <mergeCell ref="C313:D313"/>
    <mergeCell ref="C302:D302"/>
    <mergeCell ref="C303:D303"/>
    <mergeCell ref="C304:D304"/>
    <mergeCell ref="C305:D305"/>
    <mergeCell ref="C306:D306"/>
    <mergeCell ref="C307:D307"/>
    <mergeCell ref="C295:D295"/>
    <mergeCell ref="C296:D296"/>
    <mergeCell ref="C297:D297"/>
    <mergeCell ref="C298:D298"/>
    <mergeCell ref="C299:D299"/>
    <mergeCell ref="C300:D300"/>
    <mergeCell ref="C289:D289"/>
    <mergeCell ref="C290:D290"/>
    <mergeCell ref="C291:D291"/>
    <mergeCell ref="C292:D292"/>
    <mergeCell ref="C293:D293"/>
    <mergeCell ref="C294:D294"/>
    <mergeCell ref="C283:D283"/>
    <mergeCell ref="C284:D284"/>
    <mergeCell ref="C285:D285"/>
    <mergeCell ref="C286:D286"/>
    <mergeCell ref="C287:D287"/>
    <mergeCell ref="C288:D288"/>
    <mergeCell ref="C277:D277"/>
    <mergeCell ref="C278:D278"/>
    <mergeCell ref="C279:D279"/>
    <mergeCell ref="C280:D280"/>
    <mergeCell ref="C281:D281"/>
    <mergeCell ref="C282:D282"/>
    <mergeCell ref="C271:D271"/>
    <mergeCell ref="C272:D272"/>
    <mergeCell ref="C273:D273"/>
    <mergeCell ref="C274:D274"/>
    <mergeCell ref="C275:D275"/>
    <mergeCell ref="C276:D276"/>
    <mergeCell ref="C265:D265"/>
    <mergeCell ref="C266:D266"/>
    <mergeCell ref="C267:D267"/>
    <mergeCell ref="C268:D268"/>
    <mergeCell ref="C269:D269"/>
    <mergeCell ref="C270:D270"/>
    <mergeCell ref="C259:D259"/>
    <mergeCell ref="C260:D260"/>
    <mergeCell ref="C261:D261"/>
    <mergeCell ref="C262:D262"/>
    <mergeCell ref="C263:D263"/>
    <mergeCell ref="C264:D264"/>
    <mergeCell ref="C253:D253"/>
    <mergeCell ref="C254:D254"/>
    <mergeCell ref="C255:D255"/>
    <mergeCell ref="C256:D256"/>
    <mergeCell ref="C257:D257"/>
    <mergeCell ref="C258:D258"/>
    <mergeCell ref="C246:D246"/>
    <mergeCell ref="C247:D247"/>
    <mergeCell ref="C248:D248"/>
    <mergeCell ref="C249:D249"/>
    <mergeCell ref="C250:D250"/>
    <mergeCell ref="C251:D251"/>
    <mergeCell ref="C240:D240"/>
    <mergeCell ref="C241:D241"/>
    <mergeCell ref="C242:D242"/>
    <mergeCell ref="C243:D243"/>
    <mergeCell ref="C244:D244"/>
    <mergeCell ref="C245:D245"/>
    <mergeCell ref="C234:D234"/>
    <mergeCell ref="C235:D235"/>
    <mergeCell ref="C236:D236"/>
    <mergeCell ref="C237:D237"/>
    <mergeCell ref="C238:D238"/>
    <mergeCell ref="C239:D239"/>
    <mergeCell ref="C228:D228"/>
    <mergeCell ref="C229:D229"/>
    <mergeCell ref="C230:D230"/>
    <mergeCell ref="C231:D231"/>
    <mergeCell ref="C232:D232"/>
    <mergeCell ref="C233:D233"/>
    <mergeCell ref="C222:D222"/>
    <mergeCell ref="C223:D223"/>
    <mergeCell ref="C224:D224"/>
    <mergeCell ref="C225:D225"/>
    <mergeCell ref="C226:D226"/>
    <mergeCell ref="C227:D227"/>
    <mergeCell ref="C216:D216"/>
    <mergeCell ref="C217:D217"/>
    <mergeCell ref="C218:D218"/>
    <mergeCell ref="C219:D219"/>
    <mergeCell ref="C220:D220"/>
    <mergeCell ref="C221:D221"/>
    <mergeCell ref="C210:D210"/>
    <mergeCell ref="C211:D211"/>
    <mergeCell ref="C212:D212"/>
    <mergeCell ref="C213:D213"/>
    <mergeCell ref="C214:D214"/>
    <mergeCell ref="C215:D215"/>
    <mergeCell ref="C204:D204"/>
    <mergeCell ref="C205:D205"/>
    <mergeCell ref="C206:D206"/>
    <mergeCell ref="C207:D207"/>
    <mergeCell ref="C208:D208"/>
    <mergeCell ref="C209:D209"/>
    <mergeCell ref="C198:D198"/>
    <mergeCell ref="C199:D199"/>
    <mergeCell ref="C200:D200"/>
    <mergeCell ref="C201:D201"/>
    <mergeCell ref="C202:D202"/>
    <mergeCell ref="C203:D203"/>
    <mergeCell ref="C191:D191"/>
    <mergeCell ref="C193:G193"/>
    <mergeCell ref="C194:D194"/>
    <mergeCell ref="C195:D195"/>
    <mergeCell ref="C196:D196"/>
    <mergeCell ref="C197:D197"/>
    <mergeCell ref="C183:D183"/>
    <mergeCell ref="C184:D184"/>
    <mergeCell ref="C186:D186"/>
    <mergeCell ref="C187:D187"/>
    <mergeCell ref="C188:D188"/>
    <mergeCell ref="C189:D189"/>
    <mergeCell ref="C176:D176"/>
    <mergeCell ref="C177:D177"/>
    <mergeCell ref="C178:D178"/>
    <mergeCell ref="C179:D179"/>
    <mergeCell ref="C181:D181"/>
    <mergeCell ref="C182:D182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0:D120"/>
    <mergeCell ref="C121:D121"/>
    <mergeCell ref="C123:D123"/>
    <mergeCell ref="C125:D125"/>
    <mergeCell ref="C129:D129"/>
    <mergeCell ref="C130:D130"/>
    <mergeCell ref="C131:D131"/>
    <mergeCell ref="C132:D132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04:D104"/>
    <mergeCell ref="C105:D105"/>
    <mergeCell ref="C106:D106"/>
    <mergeCell ref="C107:D107"/>
    <mergeCell ref="C97:D97"/>
    <mergeCell ref="C98:D98"/>
    <mergeCell ref="C99:D99"/>
    <mergeCell ref="C100:D100"/>
    <mergeCell ref="C87:D87"/>
    <mergeCell ref="C88:D88"/>
    <mergeCell ref="C89:D89"/>
    <mergeCell ref="C90:D90"/>
    <mergeCell ref="C92:G92"/>
    <mergeCell ref="C93:D93"/>
    <mergeCell ref="C77:D77"/>
    <mergeCell ref="C78:D78"/>
    <mergeCell ref="C79:D79"/>
    <mergeCell ref="C80:D80"/>
    <mergeCell ref="C81:D81"/>
    <mergeCell ref="C82:D82"/>
    <mergeCell ref="C84:G84"/>
    <mergeCell ref="C85:D85"/>
    <mergeCell ref="C58:D58"/>
    <mergeCell ref="C59:D59"/>
    <mergeCell ref="C60:D60"/>
    <mergeCell ref="C68:D68"/>
    <mergeCell ref="C70:D70"/>
    <mergeCell ref="C72:G72"/>
    <mergeCell ref="C73:D73"/>
    <mergeCell ref="C50:D50"/>
    <mergeCell ref="C51:D51"/>
    <mergeCell ref="C52:D52"/>
    <mergeCell ref="C53:D53"/>
    <mergeCell ref="C55:D55"/>
    <mergeCell ref="C57:D57"/>
    <mergeCell ref="C42:D42"/>
    <mergeCell ref="C44:D44"/>
    <mergeCell ref="C45:D45"/>
    <mergeCell ref="C46:D46"/>
    <mergeCell ref="C47:D47"/>
    <mergeCell ref="C48:D48"/>
    <mergeCell ref="C35:D35"/>
    <mergeCell ref="C36:D36"/>
    <mergeCell ref="C38:D38"/>
    <mergeCell ref="C39:D39"/>
    <mergeCell ref="C40:D40"/>
    <mergeCell ref="C41:D41"/>
    <mergeCell ref="C28:D28"/>
    <mergeCell ref="C29:D29"/>
    <mergeCell ref="C30:D30"/>
    <mergeCell ref="C32:D32"/>
    <mergeCell ref="C33:D33"/>
    <mergeCell ref="C34:D34"/>
    <mergeCell ref="C22:D22"/>
    <mergeCell ref="C23:D23"/>
    <mergeCell ref="C24:D24"/>
    <mergeCell ref="C25:D25"/>
    <mergeCell ref="C27:G27"/>
    <mergeCell ref="C13:D13"/>
    <mergeCell ref="C14:D14"/>
    <mergeCell ref="C16:D16"/>
    <mergeCell ref="C17:D17"/>
    <mergeCell ref="C18:D18"/>
    <mergeCell ref="C19:D19"/>
    <mergeCell ref="A1:G1"/>
    <mergeCell ref="A3:B3"/>
    <mergeCell ref="A4:B4"/>
    <mergeCell ref="E4:G4"/>
    <mergeCell ref="C9:G9"/>
    <mergeCell ref="C10:D10"/>
    <mergeCell ref="C11:D11"/>
    <mergeCell ref="C12:D12"/>
    <mergeCell ref="C21:D21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5:F19"/>
  <sheetViews>
    <sheetView workbookViewId="0">
      <selection activeCell="F19" sqref="F19"/>
    </sheetView>
  </sheetViews>
  <sheetFormatPr defaultRowHeight="12.75"/>
  <cols>
    <col min="2" max="2" width="37.42578125" customWidth="1"/>
  </cols>
  <sheetData>
    <row r="5" spans="1:6" ht="15.75">
      <c r="A5" s="261"/>
      <c r="B5" s="262" t="s">
        <v>894</v>
      </c>
      <c r="C5" s="263"/>
      <c r="D5" s="264"/>
      <c r="E5" s="264"/>
      <c r="F5" s="263"/>
    </row>
    <row r="6" spans="1:6">
      <c r="A6" s="261"/>
      <c r="B6" s="265"/>
      <c r="C6" s="263"/>
      <c r="D6" s="264"/>
      <c r="E6" s="264"/>
      <c r="F6" s="263"/>
    </row>
    <row r="7" spans="1:6">
      <c r="A7" s="261"/>
      <c r="B7" s="266" t="s">
        <v>895</v>
      </c>
      <c r="C7" s="263"/>
      <c r="D7" s="264"/>
      <c r="E7" s="264"/>
      <c r="F7" s="263"/>
    </row>
    <row r="8" spans="1:6">
      <c r="A8" s="261"/>
      <c r="B8" s="263" t="s">
        <v>896</v>
      </c>
      <c r="C8" s="263"/>
      <c r="D8" s="267"/>
      <c r="E8" s="268" t="s">
        <v>897</v>
      </c>
      <c r="F8" s="263"/>
    </row>
    <row r="9" spans="1:6">
      <c r="A9" s="269" t="s">
        <v>898</v>
      </c>
      <c r="B9" s="270" t="s">
        <v>899</v>
      </c>
      <c r="C9" s="270" t="s">
        <v>900</v>
      </c>
      <c r="D9" s="271" t="s">
        <v>71</v>
      </c>
      <c r="E9" s="271" t="s">
        <v>901</v>
      </c>
      <c r="F9" s="272" t="s">
        <v>902</v>
      </c>
    </row>
    <row r="10" spans="1:6">
      <c r="A10" s="273"/>
      <c r="B10" s="274"/>
      <c r="C10" s="275"/>
      <c r="D10" s="276"/>
      <c r="E10" s="276"/>
      <c r="F10" s="277"/>
    </row>
    <row r="11" spans="1:6">
      <c r="A11" s="278">
        <v>1</v>
      </c>
      <c r="B11" s="279" t="s">
        <v>903</v>
      </c>
      <c r="C11" s="280" t="s">
        <v>77</v>
      </c>
      <c r="D11" s="281">
        <v>82</v>
      </c>
      <c r="E11" s="282">
        <v>0</v>
      </c>
      <c r="F11" s="283">
        <f>E11*D11</f>
        <v>0</v>
      </c>
    </row>
    <row r="12" spans="1:6">
      <c r="A12" s="278">
        <v>2</v>
      </c>
      <c r="B12" s="279" t="s">
        <v>904</v>
      </c>
      <c r="C12" s="280" t="s">
        <v>77</v>
      </c>
      <c r="D12" s="281">
        <v>82</v>
      </c>
      <c r="E12" s="282">
        <v>0</v>
      </c>
      <c r="F12" s="283">
        <f>E12*D12</f>
        <v>0</v>
      </c>
    </row>
    <row r="13" spans="1:6">
      <c r="A13" s="278">
        <v>3</v>
      </c>
      <c r="B13" s="279" t="s">
        <v>905</v>
      </c>
      <c r="C13" s="280" t="s">
        <v>77</v>
      </c>
      <c r="D13" s="281">
        <v>82</v>
      </c>
      <c r="E13" s="282">
        <v>0</v>
      </c>
      <c r="F13" s="283">
        <f>E13*D13</f>
        <v>0</v>
      </c>
    </row>
    <row r="14" spans="1:6">
      <c r="A14" s="278">
        <v>4</v>
      </c>
      <c r="B14" s="279" t="s">
        <v>906</v>
      </c>
      <c r="C14" s="280" t="s">
        <v>907</v>
      </c>
      <c r="D14" s="284">
        <v>1</v>
      </c>
      <c r="E14" s="282">
        <v>0</v>
      </c>
      <c r="F14" s="283">
        <f>E14*D14</f>
        <v>0</v>
      </c>
    </row>
    <row r="15" spans="1:6">
      <c r="A15" s="278">
        <v>5</v>
      </c>
      <c r="B15" s="285" t="s">
        <v>908</v>
      </c>
      <c r="C15" s="280" t="s">
        <v>907</v>
      </c>
      <c r="D15" s="281">
        <v>1</v>
      </c>
      <c r="E15" s="286">
        <v>0</v>
      </c>
      <c r="F15" s="283">
        <f>E15*D15</f>
        <v>0</v>
      </c>
    </row>
    <row r="16" spans="1:6">
      <c r="A16" s="287">
        <v>6</v>
      </c>
      <c r="B16" s="288" t="s">
        <v>868</v>
      </c>
      <c r="C16" s="280" t="s">
        <v>907</v>
      </c>
      <c r="D16" s="281">
        <v>1</v>
      </c>
      <c r="E16" s="286">
        <v>0</v>
      </c>
      <c r="F16" s="283">
        <f>E16*D16</f>
        <v>0</v>
      </c>
    </row>
    <row r="17" spans="1:6">
      <c r="A17" s="273"/>
      <c r="B17" s="280"/>
      <c r="C17" s="280"/>
      <c r="D17" s="281"/>
      <c r="E17" s="281"/>
      <c r="F17" s="289"/>
    </row>
    <row r="18" spans="1:6">
      <c r="A18" s="273"/>
      <c r="B18" s="280"/>
      <c r="C18" s="280"/>
      <c r="D18" s="281"/>
      <c r="E18" s="281"/>
      <c r="F18" s="289">
        <f>F11+F12+F13+F14+F15+F16</f>
        <v>0</v>
      </c>
    </row>
    <row r="19" spans="1:6">
      <c r="A19" s="273"/>
      <c r="B19" s="280"/>
      <c r="C19" s="280"/>
      <c r="D19" s="281"/>
      <c r="E19" s="281"/>
      <c r="F19" s="289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J22"/>
  <sheetViews>
    <sheetView workbookViewId="0">
      <selection activeCell="H17" sqref="H17"/>
    </sheetView>
  </sheetViews>
  <sheetFormatPr defaultRowHeight="12.75"/>
  <cols>
    <col min="2" max="2" width="36.42578125" customWidth="1"/>
    <col min="10" max="10" width="11.140625" customWidth="1"/>
  </cols>
  <sheetData>
    <row r="3" spans="1:10" ht="15.75">
      <c r="A3" s="236"/>
      <c r="B3" s="237" t="s">
        <v>870</v>
      </c>
      <c r="C3" s="238" t="s">
        <v>871</v>
      </c>
      <c r="D3" s="238"/>
      <c r="E3" s="239"/>
      <c r="F3" s="236"/>
      <c r="G3" s="236"/>
      <c r="H3" s="236"/>
      <c r="I3" s="236"/>
      <c r="J3" s="236"/>
    </row>
    <row r="4" spans="1:10">
      <c r="A4" s="236"/>
      <c r="B4" s="240"/>
      <c r="C4" s="238" t="s">
        <v>871</v>
      </c>
      <c r="D4" s="238"/>
      <c r="E4" s="239"/>
      <c r="F4" s="236"/>
      <c r="G4" s="236"/>
      <c r="H4" s="236"/>
      <c r="I4" s="236"/>
      <c r="J4" s="236"/>
    </row>
    <row r="5" spans="1:10" ht="24">
      <c r="A5" s="236"/>
      <c r="B5" s="160" t="s">
        <v>69</v>
      </c>
      <c r="C5" s="160" t="s">
        <v>70</v>
      </c>
      <c r="D5" s="160" t="s">
        <v>872</v>
      </c>
      <c r="E5" s="161" t="s">
        <v>71</v>
      </c>
      <c r="F5" s="241" t="s">
        <v>873</v>
      </c>
      <c r="G5" s="241" t="s">
        <v>874</v>
      </c>
      <c r="H5" s="241" t="s">
        <v>875</v>
      </c>
      <c r="I5" s="241" t="s">
        <v>876</v>
      </c>
      <c r="J5" s="242" t="s">
        <v>877</v>
      </c>
    </row>
    <row r="6" spans="1:10">
      <c r="A6" s="236"/>
      <c r="B6" s="165" t="s">
        <v>878</v>
      </c>
      <c r="C6" s="243"/>
      <c r="D6" s="166"/>
      <c r="E6" s="167"/>
      <c r="F6" s="236"/>
      <c r="G6" s="236"/>
      <c r="H6" s="236"/>
      <c r="I6" s="236"/>
      <c r="J6" s="236"/>
    </row>
    <row r="7" spans="1:10">
      <c r="A7" s="236"/>
      <c r="B7" s="173" t="s">
        <v>879</v>
      </c>
      <c r="C7" s="244" t="s">
        <v>721</v>
      </c>
      <c r="D7" s="244"/>
      <c r="E7" s="245">
        <v>1</v>
      </c>
      <c r="F7" s="245">
        <v>0</v>
      </c>
      <c r="G7" s="245">
        <f t="shared" ref="G7:G21" si="0">F7*E7</f>
        <v>0</v>
      </c>
      <c r="H7" s="245"/>
      <c r="I7" s="245"/>
      <c r="J7" s="246">
        <f>G7</f>
        <v>0</v>
      </c>
    </row>
    <row r="8" spans="1:10">
      <c r="A8" s="236"/>
      <c r="B8" s="173" t="s">
        <v>880</v>
      </c>
      <c r="C8" s="244" t="s">
        <v>77</v>
      </c>
      <c r="D8" s="244"/>
      <c r="E8" s="245">
        <v>13</v>
      </c>
      <c r="F8" s="245">
        <v>0</v>
      </c>
      <c r="G8" s="245">
        <f t="shared" si="0"/>
        <v>0</v>
      </c>
      <c r="H8" s="245"/>
      <c r="I8" s="245"/>
      <c r="J8" s="246">
        <f>G8</f>
        <v>0</v>
      </c>
    </row>
    <row r="9" spans="1:10">
      <c r="A9" s="236"/>
      <c r="B9" s="173" t="s">
        <v>881</v>
      </c>
      <c r="C9" s="244" t="s">
        <v>149</v>
      </c>
      <c r="D9" s="244"/>
      <c r="E9" s="245">
        <v>450</v>
      </c>
      <c r="F9" s="245">
        <v>0</v>
      </c>
      <c r="G9" s="245">
        <f t="shared" si="0"/>
        <v>0</v>
      </c>
      <c r="H9" s="245">
        <v>0</v>
      </c>
      <c r="I9" s="245">
        <f>H9*E9</f>
        <v>0</v>
      </c>
      <c r="J9" s="246">
        <f t="shared" ref="J9:J16" si="1">I9+G9</f>
        <v>0</v>
      </c>
    </row>
    <row r="10" spans="1:10">
      <c r="A10" s="236"/>
      <c r="B10" s="173" t="s">
        <v>882</v>
      </c>
      <c r="C10" s="244" t="s">
        <v>149</v>
      </c>
      <c r="D10" s="244"/>
      <c r="E10" s="245">
        <v>40</v>
      </c>
      <c r="F10" s="245">
        <v>0</v>
      </c>
      <c r="G10" s="245">
        <f t="shared" si="0"/>
        <v>0</v>
      </c>
      <c r="H10" s="245">
        <v>0</v>
      </c>
      <c r="I10" s="245">
        <f>H10*E10</f>
        <v>0</v>
      </c>
      <c r="J10" s="246">
        <f t="shared" si="1"/>
        <v>0</v>
      </c>
    </row>
    <row r="11" spans="1:10">
      <c r="A11" s="236"/>
      <c r="B11" s="173" t="s">
        <v>883</v>
      </c>
      <c r="C11" s="244" t="s">
        <v>77</v>
      </c>
      <c r="D11" s="244"/>
      <c r="E11" s="245">
        <v>13</v>
      </c>
      <c r="F11" s="245">
        <v>0</v>
      </c>
      <c r="G11" s="245">
        <f t="shared" si="0"/>
        <v>0</v>
      </c>
      <c r="H11" s="246">
        <v>0</v>
      </c>
      <c r="I11" s="246">
        <f>E11*H11</f>
        <v>0</v>
      </c>
      <c r="J11" s="246">
        <f t="shared" si="1"/>
        <v>0</v>
      </c>
    </row>
    <row r="12" spans="1:10">
      <c r="A12" s="236"/>
      <c r="B12" s="173" t="s">
        <v>884</v>
      </c>
      <c r="C12" s="244" t="s">
        <v>77</v>
      </c>
      <c r="D12" s="244"/>
      <c r="E12" s="245">
        <v>13</v>
      </c>
      <c r="F12" s="245">
        <v>0</v>
      </c>
      <c r="G12" s="245">
        <f t="shared" si="0"/>
        <v>0</v>
      </c>
      <c r="H12" s="246">
        <v>0</v>
      </c>
      <c r="I12" s="246">
        <f>H12*E12</f>
        <v>0</v>
      </c>
      <c r="J12" s="246">
        <f t="shared" si="1"/>
        <v>0</v>
      </c>
    </row>
    <row r="13" spans="1:10">
      <c r="A13" s="236"/>
      <c r="B13" s="173" t="s">
        <v>885</v>
      </c>
      <c r="C13" s="244" t="s">
        <v>77</v>
      </c>
      <c r="D13" s="244"/>
      <c r="E13" s="245">
        <v>118</v>
      </c>
      <c r="F13" s="245">
        <v>0</v>
      </c>
      <c r="G13" s="245">
        <f t="shared" si="0"/>
        <v>0</v>
      </c>
      <c r="H13" s="246">
        <v>0</v>
      </c>
      <c r="I13" s="246">
        <f>H13*E13</f>
        <v>0</v>
      </c>
      <c r="J13" s="246">
        <f t="shared" si="1"/>
        <v>0</v>
      </c>
    </row>
    <row r="14" spans="1:10">
      <c r="A14" s="236"/>
      <c r="B14" s="247" t="s">
        <v>886</v>
      </c>
      <c r="C14" s="248" t="s">
        <v>149</v>
      </c>
      <c r="D14" s="248"/>
      <c r="E14" s="249">
        <v>250</v>
      </c>
      <c r="F14" s="246">
        <v>0</v>
      </c>
      <c r="G14" s="249">
        <f t="shared" si="0"/>
        <v>0</v>
      </c>
      <c r="H14" s="246">
        <v>0</v>
      </c>
      <c r="I14" s="246">
        <f>H14*E14</f>
        <v>0</v>
      </c>
      <c r="J14" s="250">
        <f t="shared" si="1"/>
        <v>0</v>
      </c>
    </row>
    <row r="15" spans="1:10">
      <c r="A15" s="236"/>
      <c r="B15" s="247" t="s">
        <v>887</v>
      </c>
      <c r="C15" s="248" t="s">
        <v>149</v>
      </c>
      <c r="D15" s="248"/>
      <c r="E15" s="249">
        <v>100</v>
      </c>
      <c r="F15" s="246">
        <v>0</v>
      </c>
      <c r="G15" s="246">
        <f t="shared" si="0"/>
        <v>0</v>
      </c>
      <c r="H15" s="246">
        <v>0</v>
      </c>
      <c r="I15" s="246">
        <f>H15*E15</f>
        <v>0</v>
      </c>
      <c r="J15" s="250">
        <f t="shared" si="1"/>
        <v>0</v>
      </c>
    </row>
    <row r="16" spans="1:10">
      <c r="A16" s="236"/>
      <c r="B16" s="251" t="s">
        <v>888</v>
      </c>
      <c r="C16" s="252" t="s">
        <v>77</v>
      </c>
      <c r="D16" s="252"/>
      <c r="E16" s="246">
        <v>10</v>
      </c>
      <c r="F16" s="246">
        <v>0</v>
      </c>
      <c r="G16" s="246">
        <f t="shared" si="0"/>
        <v>0</v>
      </c>
      <c r="H16" s="246">
        <v>0</v>
      </c>
      <c r="I16" s="246">
        <f>H16*E16</f>
        <v>0</v>
      </c>
      <c r="J16" s="250">
        <f t="shared" si="1"/>
        <v>0</v>
      </c>
    </row>
    <row r="17" spans="1:10">
      <c r="A17" s="236"/>
      <c r="B17" s="251" t="s">
        <v>889</v>
      </c>
      <c r="C17" s="252" t="s">
        <v>77</v>
      </c>
      <c r="D17" s="252"/>
      <c r="E17" s="246">
        <v>1</v>
      </c>
      <c r="F17" s="246">
        <v>0</v>
      </c>
      <c r="G17" s="246">
        <f t="shared" si="0"/>
        <v>0</v>
      </c>
      <c r="H17" s="253"/>
      <c r="I17" s="253"/>
      <c r="J17" s="250">
        <f>G17</f>
        <v>0</v>
      </c>
    </row>
    <row r="18" spans="1:10">
      <c r="A18" s="236"/>
      <c r="B18" s="251" t="s">
        <v>890</v>
      </c>
      <c r="C18" s="252" t="s">
        <v>77</v>
      </c>
      <c r="D18" s="252"/>
      <c r="E18" s="246">
        <v>10</v>
      </c>
      <c r="F18" s="246">
        <v>0</v>
      </c>
      <c r="G18" s="246">
        <f t="shared" si="0"/>
        <v>0</v>
      </c>
      <c r="H18" s="246"/>
      <c r="I18" s="246"/>
      <c r="J18" s="246">
        <f>G18</f>
        <v>0</v>
      </c>
    </row>
    <row r="19" spans="1:10">
      <c r="A19" s="236"/>
      <c r="B19" s="247" t="s">
        <v>891</v>
      </c>
      <c r="C19" s="252" t="s">
        <v>721</v>
      </c>
      <c r="D19" s="254"/>
      <c r="E19" s="245">
        <v>1</v>
      </c>
      <c r="F19" s="245">
        <v>0</v>
      </c>
      <c r="G19" s="245">
        <f t="shared" si="0"/>
        <v>0</v>
      </c>
      <c r="H19" s="246"/>
      <c r="I19" s="253"/>
      <c r="J19" s="246">
        <f>G19</f>
        <v>0</v>
      </c>
    </row>
    <row r="20" spans="1:10">
      <c r="A20" s="236"/>
      <c r="B20" s="173" t="s">
        <v>892</v>
      </c>
      <c r="C20" s="244" t="s">
        <v>721</v>
      </c>
      <c r="D20" s="244"/>
      <c r="E20" s="245">
        <v>1</v>
      </c>
      <c r="F20" s="245">
        <v>0</v>
      </c>
      <c r="G20" s="245">
        <f t="shared" si="0"/>
        <v>0</v>
      </c>
      <c r="H20" s="246"/>
      <c r="I20" s="246"/>
      <c r="J20" s="246">
        <f>G20</f>
        <v>0</v>
      </c>
    </row>
    <row r="21" spans="1:10">
      <c r="A21" s="236"/>
      <c r="B21" s="173" t="s">
        <v>893</v>
      </c>
      <c r="C21" s="244" t="s">
        <v>721</v>
      </c>
      <c r="D21" s="244"/>
      <c r="E21" s="245">
        <v>1</v>
      </c>
      <c r="F21" s="245">
        <v>0</v>
      </c>
      <c r="G21" s="245">
        <f t="shared" si="0"/>
        <v>0</v>
      </c>
      <c r="H21" s="246"/>
      <c r="I21" s="236"/>
      <c r="J21" s="246">
        <f>G21</f>
        <v>0</v>
      </c>
    </row>
    <row r="22" spans="1:10">
      <c r="A22" s="236"/>
      <c r="B22" s="255" t="s">
        <v>869</v>
      </c>
      <c r="C22" s="256"/>
      <c r="D22" s="256"/>
      <c r="E22" s="257"/>
      <c r="F22" s="258"/>
      <c r="G22" s="259">
        <f>SUM(G7:G21)</f>
        <v>0</v>
      </c>
      <c r="H22" s="260"/>
      <c r="I22" s="260">
        <f>SUM(I9:I20)</f>
        <v>0</v>
      </c>
      <c r="J22" s="260">
        <f>J7+J8+J9+J10+J11+J12+J13+J14+J15+J16+J17+J18+J20+J21</f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5:I28"/>
  <sheetViews>
    <sheetView topLeftCell="A6" workbookViewId="0">
      <selection activeCell="H27" sqref="H27"/>
    </sheetView>
  </sheetViews>
  <sheetFormatPr defaultRowHeight="12.75"/>
  <cols>
    <col min="2" max="2" width="5.28515625" customWidth="1"/>
    <col min="3" max="3" width="25.85546875" customWidth="1"/>
    <col min="4" max="4" width="17.85546875" customWidth="1"/>
    <col min="5" max="5" width="16.28515625" customWidth="1"/>
    <col min="9" max="9" width="14.42578125" customWidth="1"/>
  </cols>
  <sheetData>
    <row r="5" spans="1:9" ht="15.75">
      <c r="A5" s="206" t="s">
        <v>824</v>
      </c>
      <c r="B5" s="207"/>
      <c r="C5" s="208"/>
      <c r="D5" s="208"/>
      <c r="E5" s="208"/>
      <c r="F5" s="207"/>
      <c r="G5" s="209" t="s">
        <v>825</v>
      </c>
      <c r="H5" s="35"/>
      <c r="I5" s="35"/>
    </row>
    <row r="6" spans="1:9" ht="24.75" thickBot="1">
      <c r="A6" s="210" t="s">
        <v>826</v>
      </c>
      <c r="B6" s="211" t="s">
        <v>827</v>
      </c>
      <c r="C6" s="211" t="s">
        <v>828</v>
      </c>
      <c r="D6" s="211" t="s">
        <v>829</v>
      </c>
      <c r="E6" s="211" t="s">
        <v>830</v>
      </c>
      <c r="F6" s="211" t="s">
        <v>70</v>
      </c>
      <c r="G6" s="212" t="s">
        <v>831</v>
      </c>
      <c r="H6" s="213" t="s">
        <v>72</v>
      </c>
      <c r="I6" s="213" t="s">
        <v>73</v>
      </c>
    </row>
    <row r="7" spans="1:9" ht="15.75">
      <c r="A7" s="214"/>
      <c r="B7" s="207"/>
      <c r="C7" s="208"/>
      <c r="D7" s="208"/>
      <c r="E7" s="208"/>
      <c r="F7" s="207"/>
      <c r="G7" s="215"/>
      <c r="H7" s="216"/>
      <c r="I7" s="216"/>
    </row>
    <row r="8" spans="1:9">
      <c r="A8" s="217" t="s">
        <v>832</v>
      </c>
      <c r="B8" s="218"/>
      <c r="C8" s="217" t="s">
        <v>833</v>
      </c>
      <c r="D8" s="217"/>
      <c r="E8" s="217"/>
      <c r="F8" s="217"/>
      <c r="G8" s="219"/>
      <c r="H8" s="220"/>
      <c r="I8" s="221"/>
    </row>
    <row r="9" spans="1:9">
      <c r="A9" s="222"/>
      <c r="B9" s="223"/>
      <c r="C9" s="224"/>
      <c r="D9" s="224"/>
      <c r="E9" s="224"/>
      <c r="F9" s="225"/>
      <c r="G9" s="226"/>
      <c r="H9" s="220"/>
      <c r="I9" s="221"/>
    </row>
    <row r="10" spans="1:9" ht="120">
      <c r="A10" s="222"/>
      <c r="B10" s="223" t="s">
        <v>834</v>
      </c>
      <c r="C10" s="224" t="s">
        <v>835</v>
      </c>
      <c r="D10" s="224" t="s">
        <v>836</v>
      </c>
      <c r="E10" s="224" t="s">
        <v>837</v>
      </c>
      <c r="F10" s="225" t="s">
        <v>838</v>
      </c>
      <c r="G10" s="226">
        <v>5</v>
      </c>
      <c r="H10" s="227">
        <v>0</v>
      </c>
      <c r="I10" s="221">
        <f>H10*G10</f>
        <v>0</v>
      </c>
    </row>
    <row r="11" spans="1:9">
      <c r="A11" s="222"/>
      <c r="B11" s="223"/>
      <c r="C11" s="224" t="s">
        <v>839</v>
      </c>
      <c r="D11" s="224"/>
      <c r="E11" s="224"/>
      <c r="F11" s="225"/>
      <c r="G11" s="226"/>
    </row>
    <row r="12" spans="1:9" ht="36">
      <c r="A12" s="222"/>
      <c r="B12" s="223" t="s">
        <v>840</v>
      </c>
      <c r="C12" s="224" t="s">
        <v>841</v>
      </c>
      <c r="D12" s="224" t="s">
        <v>842</v>
      </c>
      <c r="E12" s="224" t="s">
        <v>843</v>
      </c>
      <c r="F12" s="225" t="s">
        <v>838</v>
      </c>
      <c r="G12" s="228">
        <v>5</v>
      </c>
      <c r="H12" s="229">
        <v>0</v>
      </c>
      <c r="I12" s="230">
        <f>H12*G12</f>
        <v>0</v>
      </c>
    </row>
    <row r="13" spans="1:9" ht="36">
      <c r="A13" s="222"/>
      <c r="B13" s="223" t="s">
        <v>844</v>
      </c>
      <c r="C13" s="224" t="s">
        <v>845</v>
      </c>
      <c r="D13" s="224" t="s">
        <v>846</v>
      </c>
      <c r="E13" s="224" t="s">
        <v>843</v>
      </c>
      <c r="F13" s="225" t="s">
        <v>838</v>
      </c>
      <c r="G13" s="226">
        <v>15</v>
      </c>
      <c r="H13" s="227">
        <v>0</v>
      </c>
      <c r="I13" s="221">
        <f>H13*G13</f>
        <v>0</v>
      </c>
    </row>
    <row r="14" spans="1:9" ht="24">
      <c r="A14" s="222"/>
      <c r="B14" s="223" t="s">
        <v>847</v>
      </c>
      <c r="C14" s="224" t="s">
        <v>848</v>
      </c>
      <c r="D14" s="224" t="s">
        <v>849</v>
      </c>
      <c r="E14" s="224" t="s">
        <v>843</v>
      </c>
      <c r="F14" s="225" t="s">
        <v>838</v>
      </c>
      <c r="G14" s="226">
        <v>10</v>
      </c>
      <c r="H14" s="145">
        <v>0</v>
      </c>
      <c r="I14">
        <f>H14*G14</f>
        <v>0</v>
      </c>
    </row>
    <row r="15" spans="1:9" ht="24">
      <c r="A15" s="222"/>
      <c r="B15" s="223"/>
      <c r="C15" s="231" t="s">
        <v>850</v>
      </c>
      <c r="D15" s="224" t="s">
        <v>851</v>
      </c>
      <c r="E15" s="224" t="s">
        <v>852</v>
      </c>
      <c r="F15" s="225" t="s">
        <v>853</v>
      </c>
      <c r="G15" s="228">
        <v>50</v>
      </c>
      <c r="H15" s="229">
        <v>0</v>
      </c>
      <c r="I15" s="230">
        <f>H15*G15</f>
        <v>0</v>
      </c>
    </row>
    <row r="16" spans="1:9">
      <c r="A16" s="222"/>
      <c r="B16" s="223"/>
      <c r="C16" s="231"/>
      <c r="D16" s="224"/>
      <c r="E16" s="224"/>
      <c r="F16" s="225"/>
      <c r="G16" s="226"/>
      <c r="H16" s="220"/>
      <c r="I16" s="221"/>
    </row>
    <row r="17" spans="1:9" ht="60">
      <c r="A17" s="222"/>
      <c r="B17" s="223"/>
      <c r="C17" s="231" t="s">
        <v>854</v>
      </c>
      <c r="D17" s="224" t="s">
        <v>855</v>
      </c>
      <c r="E17" s="224" t="s">
        <v>856</v>
      </c>
      <c r="F17" s="225" t="s">
        <v>857</v>
      </c>
      <c r="G17" s="226">
        <v>64</v>
      </c>
      <c r="H17" s="145">
        <v>0</v>
      </c>
      <c r="I17">
        <f>H17*G17</f>
        <v>0</v>
      </c>
    </row>
    <row r="18" spans="1:9" ht="24">
      <c r="A18" s="222"/>
      <c r="B18" s="223"/>
      <c r="C18" s="231" t="s">
        <v>858</v>
      </c>
      <c r="D18" s="231" t="s">
        <v>859</v>
      </c>
      <c r="E18" s="224"/>
      <c r="F18" s="225" t="s">
        <v>857</v>
      </c>
      <c r="G18" s="228">
        <v>5</v>
      </c>
      <c r="H18" s="229">
        <v>0</v>
      </c>
      <c r="I18" s="230">
        <f>H18*G18</f>
        <v>0</v>
      </c>
    </row>
    <row r="19" spans="1:9">
      <c r="A19" s="222"/>
      <c r="B19" s="223"/>
      <c r="C19" s="231" t="s">
        <v>860</v>
      </c>
      <c r="D19" s="231" t="s">
        <v>861</v>
      </c>
      <c r="E19" s="224"/>
      <c r="F19" s="225" t="s">
        <v>857</v>
      </c>
      <c r="G19" s="226">
        <v>5</v>
      </c>
      <c r="H19" s="227">
        <v>0</v>
      </c>
      <c r="I19" s="221">
        <f>H19*G19</f>
        <v>0</v>
      </c>
    </row>
    <row r="20" spans="1:9">
      <c r="A20" s="222"/>
      <c r="B20" s="223"/>
      <c r="C20" s="231"/>
      <c r="D20" s="224"/>
      <c r="E20" s="224"/>
      <c r="F20" s="225"/>
      <c r="G20" s="226"/>
      <c r="H20" s="220"/>
      <c r="I20" s="221"/>
    </row>
    <row r="21" spans="1:9">
      <c r="A21" s="232"/>
      <c r="B21" s="217"/>
      <c r="C21" s="217" t="s">
        <v>862</v>
      </c>
      <c r="D21" s="217"/>
      <c r="E21" s="224"/>
      <c r="F21" s="217"/>
      <c r="G21" s="219"/>
    </row>
    <row r="22" spans="1:9" ht="15">
      <c r="A22" s="222"/>
      <c r="B22" s="223"/>
      <c r="C22" s="233" t="s">
        <v>863</v>
      </c>
      <c r="D22" s="234"/>
      <c r="E22" s="224" t="s">
        <v>864</v>
      </c>
      <c r="F22" s="225" t="s">
        <v>838</v>
      </c>
      <c r="G22" s="228">
        <v>1</v>
      </c>
      <c r="H22" s="229">
        <v>0</v>
      </c>
      <c r="I22" s="230">
        <f>H22*G22</f>
        <v>0</v>
      </c>
    </row>
    <row r="23" spans="1:9" ht="15">
      <c r="A23" s="222"/>
      <c r="B23" s="223"/>
      <c r="C23" s="233" t="s">
        <v>865</v>
      </c>
      <c r="D23" s="234"/>
      <c r="E23" s="224"/>
      <c r="F23" s="225" t="s">
        <v>838</v>
      </c>
      <c r="G23" s="226">
        <v>1</v>
      </c>
      <c r="H23" s="227">
        <v>0</v>
      </c>
      <c r="I23" s="221">
        <f>H23*G23</f>
        <v>0</v>
      </c>
    </row>
    <row r="24" spans="1:9" ht="15">
      <c r="A24" s="222"/>
      <c r="B24" s="223"/>
      <c r="C24" s="235" t="s">
        <v>866</v>
      </c>
      <c r="D24" s="234"/>
      <c r="E24" s="224"/>
      <c r="F24" s="225" t="s">
        <v>838</v>
      </c>
      <c r="G24" s="226">
        <v>1</v>
      </c>
      <c r="H24" s="227">
        <v>0</v>
      </c>
      <c r="I24" s="221">
        <f>H24*G24</f>
        <v>0</v>
      </c>
    </row>
    <row r="25" spans="1:9" ht="15">
      <c r="A25" s="222"/>
      <c r="B25" s="223"/>
      <c r="C25" s="235" t="s">
        <v>867</v>
      </c>
      <c r="D25" s="234"/>
      <c r="E25" s="224"/>
      <c r="F25" s="225" t="s">
        <v>838</v>
      </c>
      <c r="G25" s="228">
        <v>1</v>
      </c>
      <c r="H25" s="229">
        <v>0</v>
      </c>
      <c r="I25" s="230">
        <f>H25*G25</f>
        <v>0</v>
      </c>
    </row>
    <row r="26" spans="1:9" ht="15">
      <c r="A26" s="222"/>
      <c r="B26" s="223"/>
      <c r="C26" s="235" t="s">
        <v>868</v>
      </c>
      <c r="D26" s="234"/>
      <c r="E26" s="224"/>
      <c r="F26" s="225" t="s">
        <v>838</v>
      </c>
      <c r="G26" s="226">
        <v>1</v>
      </c>
      <c r="H26" s="227">
        <v>0</v>
      </c>
      <c r="I26" s="221">
        <f>H26*G26</f>
        <v>0</v>
      </c>
    </row>
    <row r="27" spans="1:9" ht="15">
      <c r="A27" s="222"/>
      <c r="B27" s="223"/>
      <c r="C27" s="235"/>
      <c r="D27" s="234"/>
      <c r="E27" s="234"/>
      <c r="F27" s="225"/>
      <c r="G27" s="226"/>
    </row>
    <row r="28" spans="1:9" ht="15">
      <c r="A28" s="222"/>
      <c r="B28" s="223"/>
      <c r="C28" s="217" t="s">
        <v>869</v>
      </c>
      <c r="D28" s="234"/>
      <c r="E28" s="234"/>
      <c r="F28" s="225"/>
      <c r="G28" s="226"/>
      <c r="H28" s="145"/>
      <c r="I28">
        <f>I10+I12+I13+I14+I15+I17+I18+I19+I22+I23+I24+I25+I26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37</vt:i4>
      </vt:variant>
    </vt:vector>
  </HeadingPairs>
  <TitlesOfParts>
    <vt:vector size="43" baseType="lpstr">
      <vt:lpstr>Krycí list</vt:lpstr>
      <vt:lpstr>Rekapitulace</vt:lpstr>
      <vt:lpstr>Položky</vt:lpstr>
      <vt:lpstr>Topení</vt:lpstr>
      <vt:lpstr>Elektroinstalace</vt:lpstr>
      <vt:lpstr>VZT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Jarda</dc:creator>
  <cp:lastModifiedBy>Jarda</cp:lastModifiedBy>
  <dcterms:created xsi:type="dcterms:W3CDTF">2017-05-05T08:47:19Z</dcterms:created>
  <dcterms:modified xsi:type="dcterms:W3CDTF">2017-05-05T09:31:09Z</dcterms:modified>
</cp:coreProperties>
</file>